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K35" i="3" l="1"/>
  <c r="J64" i="2"/>
  <c r="J63" i="2"/>
  <c r="H58" i="2"/>
  <c r="G58" i="2"/>
  <c r="H84" i="2" l="1"/>
  <c r="D18" i="3"/>
  <c r="J69" i="2"/>
  <c r="D56" i="3" l="1"/>
  <c r="I44" i="3"/>
  <c r="J117" i="2"/>
  <c r="I112" i="2"/>
  <c r="I105" i="2" s="1"/>
  <c r="H112" i="2"/>
  <c r="G112" i="2"/>
  <c r="F112" i="2"/>
  <c r="E112" i="2"/>
  <c r="D112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5" i="2"/>
  <c r="H67" i="2"/>
  <c r="H66" i="2" s="1"/>
  <c r="H65" i="2" s="1"/>
  <c r="G67" i="2"/>
  <c r="G66" i="2" s="1"/>
  <c r="G65" i="2" s="1"/>
  <c r="I37" i="2"/>
  <c r="G37" i="2"/>
  <c r="F37" i="2"/>
  <c r="D37" i="2"/>
  <c r="J40" i="2"/>
  <c r="K79" i="2"/>
  <c r="J79" i="2"/>
  <c r="L27" i="2"/>
  <c r="K27" i="2"/>
  <c r="J27" i="2"/>
  <c r="L41" i="3"/>
  <c r="K41" i="3"/>
  <c r="J41" i="3"/>
  <c r="H38" i="3"/>
  <c r="G38" i="3"/>
  <c r="E38" i="3"/>
  <c r="D38" i="3"/>
  <c r="I94" i="2"/>
  <c r="L35" i="3"/>
  <c r="G18" i="3"/>
  <c r="J98" i="2"/>
  <c r="J87" i="2"/>
  <c r="L29" i="2"/>
  <c r="K29" i="2"/>
  <c r="J29" i="2"/>
  <c r="J104" i="2"/>
  <c r="H94" i="2"/>
  <c r="H93" i="2" s="1"/>
  <c r="G94" i="2"/>
  <c r="G93" i="2" s="1"/>
  <c r="J86" i="2"/>
  <c r="G54" i="2"/>
  <c r="H31" i="3"/>
  <c r="G31" i="3"/>
  <c r="E31" i="3"/>
  <c r="D31" i="3"/>
  <c r="D25" i="3"/>
  <c r="J35" i="3"/>
  <c r="I102" i="2"/>
  <c r="I99" i="2" s="1"/>
  <c r="H102" i="2"/>
  <c r="H99" i="2" s="1"/>
  <c r="G102" i="2"/>
  <c r="G99" i="2" s="1"/>
  <c r="F102" i="2"/>
  <c r="F99" i="2" s="1"/>
  <c r="E102" i="2"/>
  <c r="E99" i="2" s="1"/>
  <c r="D102" i="2"/>
  <c r="D99" i="2" s="1"/>
  <c r="K24" i="3"/>
  <c r="J24" i="3"/>
  <c r="E13" i="2" l="1"/>
  <c r="G13" i="2"/>
  <c r="F18" i="3" l="1"/>
  <c r="G47" i="3"/>
  <c r="I20" i="3"/>
  <c r="H20" i="3"/>
  <c r="G20" i="3"/>
  <c r="F20" i="3"/>
  <c r="E20" i="3"/>
  <c r="D20" i="3"/>
  <c r="L127" i="2"/>
  <c r="K127" i="2"/>
  <c r="J127" i="2"/>
  <c r="L126" i="2"/>
  <c r="K126" i="2"/>
  <c r="J126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4" i="2"/>
  <c r="K114" i="2"/>
  <c r="J114" i="2"/>
  <c r="L113" i="2"/>
  <c r="K113" i="2"/>
  <c r="J113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9" i="2"/>
  <c r="K99" i="2"/>
  <c r="J99" i="2"/>
  <c r="L96" i="2"/>
  <c r="K96" i="2"/>
  <c r="J96" i="2"/>
  <c r="L95" i="2"/>
  <c r="K95" i="2"/>
  <c r="J95" i="2"/>
  <c r="L91" i="2"/>
  <c r="K91" i="2"/>
  <c r="J91" i="2"/>
  <c r="L90" i="2"/>
  <c r="K90" i="2"/>
  <c r="J90" i="2"/>
  <c r="L89" i="2"/>
  <c r="K89" i="2"/>
  <c r="J89" i="2"/>
  <c r="L83" i="2"/>
  <c r="K83" i="2"/>
  <c r="J83" i="2"/>
  <c r="L81" i="2"/>
  <c r="K81" i="2"/>
  <c r="J81" i="2"/>
  <c r="L80" i="2"/>
  <c r="K80" i="2"/>
  <c r="J80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4" i="2"/>
  <c r="F93" i="2" s="1"/>
  <c r="E94" i="2"/>
  <c r="E93" i="2" s="1"/>
  <c r="D94" i="2"/>
  <c r="D93" i="2" s="1"/>
  <c r="F105" i="2"/>
  <c r="E105" i="2"/>
  <c r="D105" i="2"/>
  <c r="I88" i="2"/>
  <c r="I84" i="2" s="1"/>
  <c r="H88" i="2"/>
  <c r="G88" i="2"/>
  <c r="G84" i="2" s="1"/>
  <c r="F88" i="2"/>
  <c r="F84" i="2" s="1"/>
  <c r="E88" i="2"/>
  <c r="E84" i="2" s="1"/>
  <c r="D88" i="2"/>
  <c r="D84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F49" i="2" s="1"/>
  <c r="H18" i="2"/>
  <c r="K18" i="2" s="1"/>
  <c r="K19" i="2"/>
  <c r="E49" i="2"/>
  <c r="D49" i="2"/>
  <c r="L51" i="2"/>
  <c r="J51" i="2"/>
  <c r="E66" i="2"/>
  <c r="K67" i="2"/>
  <c r="D66" i="2"/>
  <c r="J67" i="2"/>
  <c r="K51" i="2"/>
  <c r="K25" i="3"/>
  <c r="K74" i="2"/>
  <c r="J74" i="2"/>
  <c r="K84" i="2"/>
  <c r="K88" i="2"/>
  <c r="H57" i="2"/>
  <c r="K57" i="2" s="1"/>
  <c r="K58" i="2"/>
  <c r="J57" i="2"/>
  <c r="J58" i="2"/>
  <c r="K54" i="2"/>
  <c r="K43" i="2"/>
  <c r="J43" i="2"/>
  <c r="L25" i="3"/>
  <c r="L9" i="3"/>
  <c r="K9" i="3"/>
  <c r="J9" i="3"/>
  <c r="L105" i="2"/>
  <c r="L112" i="2"/>
  <c r="H105" i="2"/>
  <c r="K105" i="2" s="1"/>
  <c r="K112" i="2"/>
  <c r="G105" i="2"/>
  <c r="J105" i="2" s="1"/>
  <c r="J112" i="2"/>
  <c r="I93" i="2"/>
  <c r="L93" i="2" s="1"/>
  <c r="L94" i="2"/>
  <c r="K93" i="2"/>
  <c r="K94" i="2"/>
  <c r="J93" i="2"/>
  <c r="J94" i="2"/>
  <c r="L84" i="2"/>
  <c r="L88" i="2"/>
  <c r="J84" i="2"/>
  <c r="J88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<sst xmlns="http://schemas.openxmlformats.org/spreadsheetml/2006/main" count="774" uniqueCount="425">
  <si>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</si>
  <si>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</si>
  <si>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</si>
  <si>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</si>
  <si>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</si>
  <si>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</si>
  <si>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</si>
  <si>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</si>
  <si>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</si>
  <si>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</si>
  <si>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</si>
  <si>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</si>
  <si>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</si>
  <si>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</si>
  <si>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</si>
  <si>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</si>
  <si>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</si>
  <si>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</si>
  <si>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</si>
  <si>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</si>
  <si>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</si>
  <si>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</si>
  <si>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</si>
  <si>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</si>
  <si>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</si>
  <si>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</si>
  <si>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</si>
  <si>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</si>
  <si>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</si>
  <si>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</si>
  <si>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</si>
  <si>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</si>
  <si>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</si>
  <si>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</si>
  <si>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</si>
  <si>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</si>
  <si>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</si>
  <si>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</si>
  <si>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</si>
  <si>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</si>
  <si>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</si>
  <si>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</si>
  <si>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</si>
  <si>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</si>
  <si>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</si>
  <si>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</si>
  <si>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</si>
  <si>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</si>
  <si>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</si>
  <si>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</si>
  <si>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</si>
  <si>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</si>
  <si>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</si>
  <si>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</si>
  <si>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</si>
  <si>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</si>
  <si>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</si>
  <si>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</si>
  <si>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</si>
  <si>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</si>
  <si>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</si>
  <si>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</si>
  <si>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</si>
  <si>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</si>
  <si>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</si>
  <si>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</si>
  <si>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</si>
  <si>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</si>
  <si>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</si>
  <si>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</si>
  <si>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</si>
  <si>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</si>
  <si>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</si>
  <si>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</si>
  <si>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</si>
  <si>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</si>
  <si>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</si>
  <si>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</si>
  <si>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</si>
  <si>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</si>
  <si>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</si>
  <si>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</si>
  <si>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</si>
  <si>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</si>
  <si>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</si>
  <si>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</si>
  <si>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</si>
  <si>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</si>
  <si>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</si>
  <si>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</si>
  <si>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</si>
  <si>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</si>
  <si>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</si>
  <si>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</si>
  <si>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</si>
  <si>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</si>
  <si>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</si>
  <si>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</si>
  <si>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</si>
  <si>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</si>
  <si>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</si>
  <si>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</si>
  <si>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</si>
  <si>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</si>
  <si>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</si>
  <si>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</si>
  <si>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</si>
  <si>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</si>
  <si>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</si>
  <si>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</si>
  <si>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</si>
  <si>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</si>
  <si>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</si>
  <si>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</si>
  <si>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</si>
  <si>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</si>
  <si>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</si>
  <si>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</si>
  <si>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</si>
  <si>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</si>
  <si>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</si>
  <si>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</si>
  <si>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</si>
  <si>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</si>
  <si>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</si>
  <si>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</si>
  <si>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</si>
  <si>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</si>
  <si>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</si>
  <si>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</si>
  <si>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</si>
  <si>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</si>
  <si>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</si>
  <si>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</si>
  <si>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</si>
  <si>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</si>
  <si>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</si>
  <si>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</si>
  <si>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</si>
  <si>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</si>
  <si>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</si>
  <si>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</si>
  <si>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</si>
  <si>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</si>
  <si>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</si>
  <si>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</si>
  <si>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</si>
  <si>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</si>
  <si>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</si>
  <si>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</si>
  <si>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</si>
  <si>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</si>
  <si>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</si>
  <si>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</si>
  <si>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</si>
  <si>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</si>
  <si>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</si>
  <si>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</si>
  <si>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</si>
  <si>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</si>
  <si>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</si>
  <si>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</si>
  <si>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</si>
  <si>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</si>
  <si>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</si>
  <si>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</si>
  <si>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</si>
  <si>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</si>
  <si>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</si>
  <si>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</si>
  <si>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</si>
  <si>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</si>
  <si>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</si>
  <si>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</si>
  <si>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</si>
  <si>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</si>
  <si>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</si>
  <si>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</si>
  <si>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</si>
  <si>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</si>
  <si>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</si>
  <si>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</si>
  <si>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</si>
  <si>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</si>
  <si>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</si>
  <si>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</si>
  <si>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</si>
  <si>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</si>
  <si>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</si>
  <si>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</si>
  <si>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</si>
  <si>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</si>
  <si>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</si>
  <si>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</si>
  <si>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</si>
  <si>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</si>
  <si>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</si>
  <si>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</si>
  <si>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</si>
  <si>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</si>
  <si>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</si>
  <si>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</si>
  <si>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</si>
  <si>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</si>
  <si>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</si>
  <si>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</si>
  <si>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</si>
  <si>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</si>
  <si>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</si>
  <si>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</si>
  <si>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</si>
  <si>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</si>
  <si>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</si>
  <si>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</si>
  <si>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</si>
  <si>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</si>
  <si>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</si>
  <si>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</si>
  <si>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</si>
  <si>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</si>
  <si>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</si>
  <si>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</si>
  <si>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</si>
  <si>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</si>
  <si>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</si>
  <si>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</si>
  <si>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</si>
  <si>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</si>
  <si>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</si>
  <si>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</si>
  <si>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</si>
  <si>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</si>
  <si>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</si>
  <si>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</si>
  <si>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</si>
  <si>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</si>
  <si>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</si>
  <si>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</si>
  <si>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</si>
  <si>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</si>
  <si>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</si>
  <si>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</si>
  <si>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</si>
  <si>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</si>
  <si>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</si>
  <si>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</si>
  <si>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</si>
  <si>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</si>
  <si>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</si>
  <si>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</si>
  <si>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</si>
  <si>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</si>
  <si>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</si>
  <si>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</si>
  <si>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</si>
  <si>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</si>
  <si>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</si>
  <si>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</si>
  <si>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</si>
  <si>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</si>
  <si>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</si>
  <si>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</si>
  <si>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</si>
  <si>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</si>
  <si>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</si>
  <si>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</si>
  <si>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</si>
  <si>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</si>
  <si>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</si>
  <si>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</si>
  <si>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</si>
  <si>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</si>
  <si>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</si>
  <si>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</si>
  <si>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</si>
  <si>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</si>
  <si>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</si>
  <si>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</si>
  <si>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</si>
  <si>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</si>
  <si>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</si>
  <si>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</si>
  <si>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</si>
  <si>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</si>
  <si>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</si>
  <si>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</si>
  <si>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</si>
  <si>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</si>
  <si>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</si>
  <si>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</si>
  <si>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</si>
  <si>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</si>
  <si>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</si>
  <si>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</si>
  <si>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</si>
  <si>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</si>
  <si>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</si>
  <si>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</si>
  <si>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</si>
  <si>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</si>
  <si>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</si>
  <si>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</si>
  <si>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</si>
  <si>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</si>
  <si>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</si>
  <si>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</si>
  <si>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</si>
  <si>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</si>
  <si>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</si>
  <si>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</si>
  <si>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</si>
  <si>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</si>
  <si>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</si>
  <si>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</si>
  <si>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</si>
  <si>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</si>
  <si>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</si>
  <si>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</si>
  <si>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</si>
  <si>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</si>
  <si>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</si>
  <si>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</si>
  <si>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</si>
  <si>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</si>
  <si>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</si>
  <si>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</si>
  <si>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</si>
  <si>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</si>
  <si>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</si>
  <si>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</si>
  <si>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</si>
  <si>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</si>
  <si>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</si>
  <si>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</si>
  <si>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</si>
  <si>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</si>
  <si>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</si>
  <si>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</si>
  <si>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</si>
  <si>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</si>
  <si>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</si>
  <si>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</si>
  <si>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</si>
  <si>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</si>
  <si>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</si>
  <si>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</si>
  <si>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</si>
  <si>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</si>
  <si>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</si>
  <si>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</si>
  <si>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</si>
  <si>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</si>
  <si>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</si>
  <si>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</si>
  <si>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</si>
  <si>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</si>
  <si>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</si>
  <si>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</si>
  <si>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</si>
  <si>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</si>
  <si>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</si>
  <si>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</si>
  <si>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</si>
  <si>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</si>
  <si>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</si>
  <si>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</si>
  <si>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</si>
  <si>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</si>
  <si>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</si>
  <si>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</si>
  <si>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</si>
  <si>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</si>
  <si>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</si>
  <si>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</si>
  <si>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</si>
  <si>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</si>
  <si>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</si>
  <si>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</si>
  <si>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</si>
  <si>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</si>
  <si>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</si>
  <si>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</si>
  <si>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</si>
  <si>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</si>
  <si>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</si>
  <si>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</si>
  <si>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</si>
  <si>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</si>
  <si>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</si>
  <si>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</si>
  <si>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</si>
  <si>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</si>
  <si>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</si>
  <si>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</si>
  <si>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</si>
  <si>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</si>
  <si>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</si>
  <si>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</si>
  <si>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</si>
  <si>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</si>
  <si>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</si>
  <si>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</si>
  <si>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</si>
  <si>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</si>
  <si>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</si>
  <si>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</si>
  <si>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</si>
  <si>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</si>
  <si>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</si>
  <si>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</si>
  <si>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</si>
  <si>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</si>
  <si>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</si>
  <si>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</si>
  <si>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</si>
  <si>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</si>
  <si>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</si>
  <si>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</si>
  <si>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</si>
  <si>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</si>
  <si>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</si>
  <si>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</si>
  <si>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</si>
  <si>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</si>
  <si>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СПРАВКА ОБ ИСПОЛНЕНИИ КОНСОЛИДИРОВАННОГО БЮДЖЕТА МАМСКО-ЧУЙСКОГО РАЙОНА ЗА ИЮНЬ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</si>
</sst>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91" workbookViewId="0">
      <selection activeCell="E116" sqref="E11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424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423611400</v>
      </c>
      <c r="E9" s="66">
        <v>366897700</v>
      </c>
      <c r="F9" s="66">
        <v>74837866</v>
      </c>
      <c r="G9" s="66">
        <v>194133833.00999999</v>
      </c>
      <c r="H9" s="66">
        <v>176422775.21000001</v>
      </c>
      <c r="I9" s="66">
        <v>26383274.82</v>
      </c>
      <c r="J9" s="66">
        <f>G9/D9*100</f>
        <v>45.828283424383756</v>
      </c>
      <c r="K9" s="66">
        <f>H9/E9*100</f>
        <v>48.085004405860268</v>
      </c>
      <c r="L9" s="66">
        <f>I9/F9*100</f>
        <v>35.253911195169572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58276000</v>
      </c>
      <c r="E11" s="66">
        <v>43314400</v>
      </c>
      <c r="F11" s="66">
        <v>14961600</v>
      </c>
      <c r="G11" s="66">
        <v>26025988.890000001</v>
      </c>
      <c r="H11" s="66">
        <v>19836260.07</v>
      </c>
      <c r="I11" s="66">
        <v>6189728.8200000003</v>
      </c>
      <c r="J11" s="66">
        <f t="shared" ref="J11:L45" si="0">G11/D11*100</f>
        <v>44.659875231656258</v>
      </c>
      <c r="K11" s="66">
        <f t="shared" ref="K11:L45" si="1">H11/E11*100</f>
        <v>45.795994103577563</v>
      </c>
      <c r="L11" s="66">
        <f t="shared" ref="L11:L45" si="2">I11/F11*100</f>
        <v>41.370767965992947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37363500</v>
      </c>
      <c r="E12" s="62">
        <f t="shared" si="3"/>
        <v>29395000</v>
      </c>
      <c r="F12" s="62">
        <f t="shared" si="3"/>
        <v>7968500</v>
      </c>
      <c r="G12" s="62">
        <f t="shared" si="3"/>
        <v>17869548.919999998</v>
      </c>
      <c r="H12" s="62">
        <f t="shared" si="3"/>
        <v>13537537.74</v>
      </c>
      <c r="I12" s="62">
        <f t="shared" si="3"/>
        <v>4332012.080000001</v>
      </c>
      <c r="J12" s="66">
        <f t="shared" si="0"/>
        <v>47.82621788643997</v>
      </c>
      <c r="K12" s="66">
        <f t="shared" si="1"/>
        <v>46.053879027045419</v>
      </c>
      <c r="L12" s="66">
        <f t="shared" si="2"/>
        <v>54.36421007717891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37363500</v>
      </c>
      <c r="E13" s="29">
        <f t="shared" si="4"/>
        <v>29395000</v>
      </c>
      <c r="F13" s="29">
        <f t="shared" si="4"/>
        <v>7968500</v>
      </c>
      <c r="G13" s="29">
        <f t="shared" si="4"/>
        <v>17869548.919999998</v>
      </c>
      <c r="H13" s="29">
        <f t="shared" si="4"/>
        <v>13537537.74</v>
      </c>
      <c r="I13" s="29">
        <f t="shared" si="4"/>
        <v>4332012.080000001</v>
      </c>
      <c r="J13" s="22">
        <f t="shared" si="0"/>
        <v>47.82621788643997</v>
      </c>
      <c r="K13" s="22">
        <f t="shared" si="1"/>
        <v>46.053879027045419</v>
      </c>
      <c r="L13" s="22">
        <f t="shared" si="2"/>
        <v>54.36421007717891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37316000</v>
      </c>
      <c r="E14" s="29">
        <v>29350000</v>
      </c>
      <c r="F14" s="29">
        <v>7966000</v>
      </c>
      <c r="G14" s="29">
        <v>17772983.879999999</v>
      </c>
      <c r="H14" s="29">
        <v>13464381.73</v>
      </c>
      <c r="I14" s="29">
        <v>4308602.1500000004</v>
      </c>
      <c r="J14" s="22">
        <f t="shared" si="0"/>
        <v>47.628319969986059</v>
      </c>
      <c r="K14" s="22">
        <f t="shared" si="1"/>
        <v>45.875235877342419</v>
      </c>
      <c r="L14" s="22">
        <f t="shared" si="2"/>
        <v>54.087398317850862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0</v>
      </c>
      <c r="E15" s="29">
        <v>0</v>
      </c>
      <c r="F15" s="29">
        <v>0</v>
      </c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443.04</v>
      </c>
      <c r="H16" s="29">
        <v>336.01</v>
      </c>
      <c r="I16" s="29">
        <v>107.53</v>
      </c>
      <c r="J16" s="22">
        <f t="shared" si="0"/>
        <v>1.7374117647058824</v>
      </c>
      <c r="K16" s="22">
        <f t="shared" si="1"/>
        <v>1.4609130434782609</v>
      </c>
      <c r="L16" s="22">
        <f t="shared" si="2"/>
        <v>4.3012000000000006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96122</v>
      </c>
      <c r="H17" s="29">
        <v>72820</v>
      </c>
      <c r="I17" s="29">
        <v>23302.400000000001</v>
      </c>
      <c r="J17" s="22">
        <f t="shared" si="0"/>
        <v>436.91818181818184</v>
      </c>
      <c r="K17" s="22">
        <f t="shared" si="1"/>
        <v>331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2194100</v>
      </c>
      <c r="E18" s="62">
        <f t="shared" si="5"/>
        <v>0</v>
      </c>
      <c r="F18" s="62">
        <f t="shared" si="5"/>
        <v>2194100</v>
      </c>
      <c r="G18" s="62">
        <f t="shared" si="5"/>
        <v>1067319.5</v>
      </c>
      <c r="H18" s="62">
        <f t="shared" si="5"/>
        <v>0</v>
      </c>
      <c r="I18" s="62">
        <f t="shared" si="5"/>
        <v>1067319.5</v>
      </c>
      <c r="J18" s="66">
        <f t="shared" si="0"/>
        <v>48.644979718335534</v>
      </c>
      <c r="K18" s="66" t="e">
        <f t="shared" si="1"/>
        <v>#DIV/0!</v>
      </c>
      <c r="L18" s="66">
        <f t="shared" si="2"/>
        <v>48.644979718335534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2194100</v>
      </c>
      <c r="E19" s="29">
        <f t="shared" si="6"/>
        <v>0</v>
      </c>
      <c r="F19" s="29">
        <f t="shared" si="6"/>
        <v>2194100</v>
      </c>
      <c r="G19" s="29">
        <f t="shared" si="6"/>
        <v>1067319.5</v>
      </c>
      <c r="H19" s="29">
        <f t="shared" si="6"/>
        <v>0</v>
      </c>
      <c r="I19" s="29">
        <f t="shared" si="6"/>
        <v>1067319.5</v>
      </c>
      <c r="J19" s="22">
        <f t="shared" si="0"/>
        <v>48.644979718335534</v>
      </c>
      <c r="K19" s="22" t="e">
        <f t="shared" si="1"/>
        <v>#DIV/0!</v>
      </c>
      <c r="L19" s="22">
        <f t="shared" si="2"/>
        <v>48.644979718335534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780100</v>
      </c>
      <c r="E20" s="29" t="s">
        <v>21</v>
      </c>
      <c r="F20" s="29">
        <v>780100</v>
      </c>
      <c r="G20" s="29">
        <v>462553.63</v>
      </c>
      <c r="H20" s="29" t="s">
        <v>21</v>
      </c>
      <c r="I20" s="29">
        <v>462553.63</v>
      </c>
      <c r="J20" s="22">
        <f t="shared" si="0"/>
        <v>59.294145622356112</v>
      </c>
      <c r="K20" s="22" t="e">
        <f t="shared" si="1"/>
        <v>#VALUE!</v>
      </c>
      <c r="L20" s="22">
        <f t="shared" si="2"/>
        <v>59.294145622356112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19900</v>
      </c>
      <c r="E21" s="29" t="s">
        <v>21</v>
      </c>
      <c r="F21" s="29">
        <v>19900</v>
      </c>
      <c r="G21" s="29">
        <v>3506.55</v>
      </c>
      <c r="H21" s="29" t="s">
        <v>21</v>
      </c>
      <c r="I21" s="29">
        <v>3506.55</v>
      </c>
      <c r="J21" s="22">
        <f t="shared" si="0"/>
        <v>17.620854271356784</v>
      </c>
      <c r="K21" s="22" t="e">
        <f t="shared" si="1"/>
        <v>#VALUE!</v>
      </c>
      <c r="L21" s="22">
        <f t="shared" si="2"/>
        <v>17.620854271356784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1459800</v>
      </c>
      <c r="E22" s="29" t="s">
        <v>21</v>
      </c>
      <c r="F22" s="29">
        <v>1459800</v>
      </c>
      <c r="G22" s="29">
        <v>697364.21</v>
      </c>
      <c r="H22" s="29" t="s">
        <v>21</v>
      </c>
      <c r="I22" s="29">
        <v>697364.21</v>
      </c>
      <c r="J22" s="22">
        <f t="shared" si="0"/>
        <v>47.771215919989032</v>
      </c>
      <c r="K22" s="22" t="e">
        <f t="shared" si="1"/>
        <v>#VALUE!</v>
      </c>
      <c r="L22" s="22">
        <f t="shared" si="2"/>
        <v>47.771215919989032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-65700</v>
      </c>
      <c r="E23" s="29" t="s">
        <v>21</v>
      </c>
      <c r="F23" s="29">
        <v>-65700</v>
      </c>
      <c r="G23" s="29">
        <v>-96104.89</v>
      </c>
      <c r="H23" s="29" t="s">
        <v>21</v>
      </c>
      <c r="I23" s="29">
        <v>-96104.89</v>
      </c>
      <c r="J23" s="22">
        <f t="shared" si="0"/>
        <v>146.27837138508372</v>
      </c>
      <c r="K23" s="22" t="e">
        <f t="shared" si="1"/>
        <v>#VALUE!</v>
      </c>
      <c r="L23" s="22">
        <f t="shared" si="2"/>
        <v>146.27837138508372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1345471.3599999999</v>
      </c>
      <c r="H24" s="62">
        <f>H25+H31</f>
        <v>1345471.3599999999</v>
      </c>
      <c r="I24" s="62">
        <v>0</v>
      </c>
      <c r="J24" s="66">
        <f t="shared" si="0"/>
        <v>42.686274111675118</v>
      </c>
      <c r="K24" s="66">
        <f t="shared" si="1"/>
        <v>42.686274111675118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526657.63</v>
      </c>
      <c r="H25" s="29">
        <f>SUM(H26:H30)</f>
        <v>526657.63</v>
      </c>
      <c r="I25" s="29">
        <v>0</v>
      </c>
      <c r="J25" s="22">
        <f t="shared" si="0"/>
        <v>65.668033665835409</v>
      </c>
      <c r="K25" s="22">
        <f t="shared" si="1"/>
        <v>65.668033665835409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428757.39</v>
      </c>
      <c r="H26" s="29">
        <v>428757.39</v>
      </c>
      <c r="I26" s="29">
        <v>0</v>
      </c>
      <c r="J26" s="22">
        <f t="shared" si="0"/>
        <v>100.17696028037383</v>
      </c>
      <c r="K26" s="22">
        <f t="shared" si="1"/>
        <v>100.17696028037383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97900.24</v>
      </c>
      <c r="H28" s="29">
        <v>97900.24</v>
      </c>
      <c r="I28" s="29">
        <v>0</v>
      </c>
      <c r="J28" s="22">
        <f t="shared" si="0"/>
        <v>33.642694158075606</v>
      </c>
      <c r="K28" s="22">
        <f t="shared" si="1"/>
        <v>33.642694158075606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>
        <v>0</v>
      </c>
      <c r="H30" s="29">
        <v>0</v>
      </c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818813.73</v>
      </c>
      <c r="H31" s="29">
        <v>818813.73</v>
      </c>
      <c r="I31" s="29">
        <v>0</v>
      </c>
      <c r="J31" s="22">
        <f t="shared" si="0"/>
        <v>34.843137446808505</v>
      </c>
      <c r="K31" s="22">
        <f t="shared" si="1"/>
        <v>34.843137446808505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818813.73</v>
      </c>
      <c r="H32" s="29">
        <v>818813.73</v>
      </c>
      <c r="I32" s="29">
        <v>0</v>
      </c>
      <c r="J32" s="22">
        <f t="shared" si="0"/>
        <v>34.843137446808505</v>
      </c>
      <c r="K32" s="22">
        <f t="shared" si="1"/>
        <v>34.843137446808505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654327.23</v>
      </c>
      <c r="H34" s="62"/>
      <c r="I34" s="62">
        <f>I35+I37+I41</f>
        <v>654327.23</v>
      </c>
      <c r="J34" s="66">
        <f t="shared" si="0"/>
        <v>39.934527311565454</v>
      </c>
      <c r="K34" s="66" t="e">
        <f t="shared" si="1"/>
        <v>#DIV/0!</v>
      </c>
      <c r="L34" s="66">
        <f t="shared" si="2"/>
        <v>39.934527311565454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53798.51</v>
      </c>
      <c r="H35" s="29" t="s">
        <v>21</v>
      </c>
      <c r="I35" s="29">
        <v>53798.51</v>
      </c>
      <c r="J35" s="22">
        <f t="shared" si="0"/>
        <v>14.540137837837838</v>
      </c>
      <c r="K35" s="22" t="e">
        <f t="shared" si="1"/>
        <v>#VALUE!</v>
      </c>
      <c r="L35" s="22">
        <f t="shared" si="2"/>
        <v>14.540137837837838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53798.51</v>
      </c>
      <c r="H36" s="29" t="s">
        <v>21</v>
      </c>
      <c r="I36" s="29">
        <v>53798.51</v>
      </c>
      <c r="J36" s="22">
        <f t="shared" si="0"/>
        <v>14.540137837837838</v>
      </c>
      <c r="K36" s="22" t="e">
        <f t="shared" si="1"/>
        <v>#VALUE!</v>
      </c>
      <c r="L36" s="22">
        <f t="shared" si="2"/>
        <v>14.540137837837838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560961.86</v>
      </c>
      <c r="H37" s="29"/>
      <c r="I37" s="29">
        <f>I38+I41+I40+I39</f>
        <v>560961.86</v>
      </c>
      <c r="J37" s="22">
        <f t="shared" si="0"/>
        <v>52.15823895862389</v>
      </c>
      <c r="K37" s="22" t="e">
        <f t="shared" si="1"/>
        <v>#DIV/0!</v>
      </c>
      <c r="L37" s="22">
        <f t="shared" si="2"/>
        <v>52.15823895862389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521395</v>
      </c>
      <c r="H39" s="29" t="s">
        <v>21</v>
      </c>
      <c r="I39" s="29">
        <v>521395</v>
      </c>
      <c r="J39" s="22">
        <f t="shared" si="0"/>
        <v>59.081586402266282</v>
      </c>
      <c r="K39" s="22" t="e">
        <f t="shared" si="1"/>
        <v>#VALUE!</v>
      </c>
      <c r="L39" s="22">
        <f t="shared" si="2"/>
        <v>59.081586402266282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39566.86</v>
      </c>
      <c r="H41" s="29" t="s">
        <v>21</v>
      </c>
      <c r="I41" s="29">
        <v>39566.86</v>
      </c>
      <c r="J41" s="22">
        <f t="shared" si="0"/>
        <v>20.50096373056995</v>
      </c>
      <c r="K41" s="22" t="e">
        <f t="shared" si="1"/>
        <v>#VALUE!</v>
      </c>
      <c r="L41" s="22">
        <f t="shared" si="2"/>
        <v>20.50096373056995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39566.86</v>
      </c>
      <c r="H42" s="29" t="s">
        <v>21</v>
      </c>
      <c r="I42" s="29">
        <v>39566.86</v>
      </c>
      <c r="J42" s="22">
        <f t="shared" si="0"/>
        <v>20.50096373056995</v>
      </c>
      <c r="K42" s="22" t="e">
        <f t="shared" si="1"/>
        <v>#VALUE!</v>
      </c>
      <c r="L42" s="22">
        <f t="shared" si="2"/>
        <v>20.50096373056995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538811.32000000007</v>
      </c>
      <c r="H43" s="62">
        <f>H44+H46</f>
        <v>538811.32000000007</v>
      </c>
      <c r="I43" s="62" t="s">
        <v>21</v>
      </c>
      <c r="J43" s="66">
        <f t="shared" si="0"/>
        <v>97.965694545454568</v>
      </c>
      <c r="K43" s="66">
        <f t="shared" si="1"/>
        <v>97.965694545454568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343811.32</v>
      </c>
      <c r="H44" s="29">
        <v>343811.32</v>
      </c>
      <c r="I44" s="29" t="s">
        <v>21</v>
      </c>
      <c r="J44" s="22">
        <f t="shared" si="0"/>
        <v>81.859838095238104</v>
      </c>
      <c r="K44" s="22">
        <f t="shared" si="1"/>
        <v>81.859838095238104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343811.32</v>
      </c>
      <c r="H45" s="29">
        <v>343811.32</v>
      </c>
      <c r="I45" s="29" t="s">
        <v>21</v>
      </c>
      <c r="J45" s="22">
        <f t="shared" si="0"/>
        <v>81.859838095238104</v>
      </c>
      <c r="K45" s="22">
        <f t="shared" si="1"/>
        <v>81.859838095238104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79" si="7">G46/D46*100</f>
        <v>150</v>
      </c>
      <c r="K46" s="22">
        <f t="shared" ref="K46:K79" si="8">H46/E46*100</f>
        <v>150</v>
      </c>
      <c r="L46" s="22" t="e">
        <f t="shared" ref="L46:L78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150</v>
      </c>
      <c r="K47" s="22">
        <f t="shared" si="8"/>
        <v>150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150</v>
      </c>
      <c r="K48" s="22">
        <f t="shared" si="8"/>
        <v>150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5037800</v>
      </c>
      <c r="E49" s="62">
        <f t="shared" si="10"/>
        <v>2164800</v>
      </c>
      <c r="F49" s="62">
        <f t="shared" si="10"/>
        <v>2873000</v>
      </c>
      <c r="G49" s="62">
        <f t="shared" si="10"/>
        <v>743167.44</v>
      </c>
      <c r="H49" s="62">
        <f t="shared" si="10"/>
        <v>640940.85</v>
      </c>
      <c r="I49" s="62">
        <f t="shared" si="10"/>
        <v>102226.59</v>
      </c>
      <c r="J49" s="66">
        <f t="shared" si="7"/>
        <v>14.751825002977489</v>
      </c>
      <c r="K49" s="66">
        <f t="shared" si="8"/>
        <v>29.607393292682925</v>
      </c>
      <c r="L49" s="66">
        <f t="shared" si="9"/>
        <v>3.5581827358162199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5037800</v>
      </c>
      <c r="E50" s="29">
        <f t="shared" si="11"/>
        <v>2164800</v>
      </c>
      <c r="F50" s="29">
        <f t="shared" si="11"/>
        <v>2873000</v>
      </c>
      <c r="G50" s="29">
        <f t="shared" si="11"/>
        <v>743167.44</v>
      </c>
      <c r="H50" s="29">
        <f t="shared" si="11"/>
        <v>640940.85</v>
      </c>
      <c r="I50" s="29">
        <f t="shared" si="11"/>
        <v>102226.59</v>
      </c>
      <c r="J50" s="22">
        <f t="shared" si="7"/>
        <v>14.751825002977489</v>
      </c>
      <c r="K50" s="22">
        <f t="shared" si="8"/>
        <v>29.607393292682925</v>
      </c>
      <c r="L50" s="22">
        <f t="shared" si="9"/>
        <v>3.5581827358162199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265736.84999999998</v>
      </c>
      <c r="H51" s="29">
        <f t="shared" si="12"/>
        <v>203781.44999999998</v>
      </c>
      <c r="I51" s="29">
        <f t="shared" si="12"/>
        <v>61955.4</v>
      </c>
      <c r="J51" s="22">
        <f t="shared" si="7"/>
        <v>45.690655089408523</v>
      </c>
      <c r="K51" s="22">
        <f t="shared" si="8"/>
        <v>52.985296411856474</v>
      </c>
      <c r="L51" s="22">
        <f t="shared" si="9"/>
        <v>31.44944162436548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50.097509713882019</v>
      </c>
      <c r="K52" s="22">
        <f t="shared" si="8"/>
        <v>50.097509713882019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123910.8</v>
      </c>
      <c r="H53" s="29">
        <v>61955.4</v>
      </c>
      <c r="I53" s="29">
        <v>61955.4</v>
      </c>
      <c r="J53" s="22">
        <f t="shared" si="7"/>
        <v>41.511155778894469</v>
      </c>
      <c r="K53" s="22">
        <f t="shared" si="8"/>
        <v>61.039802955665024</v>
      </c>
      <c r="L53" s="22">
        <f t="shared" si="9"/>
        <v>31.44944162436548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4456200</v>
      </c>
      <c r="E54" s="29">
        <f t="shared" si="13"/>
        <v>1780200</v>
      </c>
      <c r="F54" s="29">
        <f t="shared" si="13"/>
        <v>2676000</v>
      </c>
      <c r="G54" s="29">
        <f t="shared" si="13"/>
        <v>477430.59</v>
      </c>
      <c r="H54" s="29">
        <f t="shared" si="13"/>
        <v>437159.4</v>
      </c>
      <c r="I54" s="29">
        <f t="shared" si="13"/>
        <v>40271.19</v>
      </c>
      <c r="J54" s="22">
        <f t="shared" si="7"/>
        <v>10.71385014137606</v>
      </c>
      <c r="K54" s="22">
        <f t="shared" si="8"/>
        <v>24.55675766767779</v>
      </c>
      <c r="L54" s="22">
        <f t="shared" si="9"/>
        <v>1.5049024663677131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1780200</v>
      </c>
      <c r="E55" s="29">
        <v>1780200</v>
      </c>
      <c r="F55" s="29" t="s">
        <v>21</v>
      </c>
      <c r="G55" s="29">
        <v>437159.4</v>
      </c>
      <c r="H55" s="29">
        <v>437159.4</v>
      </c>
      <c r="I55" s="29" t="s">
        <v>21</v>
      </c>
      <c r="J55" s="22">
        <f t="shared" si="7"/>
        <v>24.55675766767779</v>
      </c>
      <c r="K55" s="22">
        <f t="shared" si="8"/>
        <v>24.55675766767779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2676000</v>
      </c>
      <c r="E56" s="29" t="s">
        <v>21</v>
      </c>
      <c r="F56" s="29">
        <v>2676000</v>
      </c>
      <c r="G56" s="29">
        <v>40271.19</v>
      </c>
      <c r="H56" s="29" t="s">
        <v>21</v>
      </c>
      <c r="I56" s="29">
        <v>40271.19</v>
      </c>
      <c r="J56" s="22">
        <f t="shared" si="7"/>
        <v>1.5049024663677131</v>
      </c>
      <c r="K56" s="22" t="e">
        <f t="shared" si="8"/>
        <v>#VALUE!</v>
      </c>
      <c r="L56" s="22">
        <f t="shared" si="9"/>
        <v>1.5049024663677131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10481.219999999999</v>
      </c>
      <c r="H57" s="62">
        <f>H58</f>
        <v>10481.219999999999</v>
      </c>
      <c r="I57" s="62" t="s">
        <v>21</v>
      </c>
      <c r="J57" s="66">
        <f t="shared" si="7"/>
        <v>8.7343499999999992</v>
      </c>
      <c r="K57" s="66">
        <f t="shared" si="8"/>
        <v>8.7343499999999992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SUM(G59:G64)</f>
        <v>10481.219999999999</v>
      </c>
      <c r="H58" s="29">
        <f>SUM(H59:H64)</f>
        <v>10481.219999999999</v>
      </c>
      <c r="I58" s="29" t="s">
        <v>21</v>
      </c>
      <c r="J58" s="22">
        <f t="shared" si="7"/>
        <v>8.7343499999999992</v>
      </c>
      <c r="K58" s="22">
        <f t="shared" si="8"/>
        <v>8.7343499999999992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9570.07</v>
      </c>
      <c r="H59" s="29">
        <v>9570.07</v>
      </c>
      <c r="I59" s="29" t="s">
        <v>21</v>
      </c>
      <c r="J59" s="22">
        <f t="shared" si="7"/>
        <v>10.63341111111111</v>
      </c>
      <c r="K59" s="22">
        <f t="shared" si="8"/>
        <v>10.63341111111111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13000</v>
      </c>
      <c r="E61" s="29">
        <v>13000</v>
      </c>
      <c r="F61" s="29" t="s">
        <v>21</v>
      </c>
      <c r="G61" s="29">
        <v>57.73</v>
      </c>
      <c r="H61" s="29">
        <v>57.73</v>
      </c>
      <c r="I61" s="29" t="s">
        <v>21</v>
      </c>
      <c r="J61" s="22">
        <f t="shared" si="7"/>
        <v>0.44407692307692309</v>
      </c>
      <c r="K61" s="22">
        <f t="shared" si="8"/>
        <v>0.44407692307692309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>
        <v>-0.01</v>
      </c>
      <c r="H62" s="29">
        <v>-0.01</v>
      </c>
      <c r="I62" s="29" t="s">
        <v>21</v>
      </c>
      <c r="J62" s="22">
        <f t="shared" si="7"/>
        <v>-5.8823529411764714E-5</v>
      </c>
      <c r="K62" s="22">
        <f t="shared" si="8"/>
        <v>-5.8823529411764714E-5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/>
      <c r="E63" s="29"/>
      <c r="F63" s="29"/>
      <c r="G63" s="29">
        <v>634.57000000000005</v>
      </c>
      <c r="H63" s="29">
        <v>634.57000000000005</v>
      </c>
      <c r="I63" s="29"/>
      <c r="J63" s="22" t="e">
        <f t="shared" si="7"/>
        <v>#DIV/0!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/>
      <c r="E64" s="29"/>
      <c r="F64" s="29"/>
      <c r="G64" s="29">
        <v>218.86</v>
      </c>
      <c r="H64" s="29">
        <v>218.86</v>
      </c>
      <c r="I64" s="29"/>
      <c r="J64" s="22" t="e">
        <f t="shared" si="7"/>
        <v>#DIV/0!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6472100</v>
      </c>
      <c r="E65" s="62">
        <f t="shared" si="14"/>
        <v>6472100</v>
      </c>
      <c r="F65" s="62"/>
      <c r="G65" s="62">
        <f>G66+G69</f>
        <v>3124980.8000000003</v>
      </c>
      <c r="H65" s="62">
        <f>H66+H69</f>
        <v>3124980.8000000003</v>
      </c>
      <c r="I65" s="62" t="s">
        <v>21</v>
      </c>
      <c r="J65" s="66">
        <f t="shared" si="7"/>
        <v>48.283876948749253</v>
      </c>
      <c r="K65" s="66">
        <f t="shared" si="8"/>
        <v>48.283876948749253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6472100</v>
      </c>
      <c r="E66" s="29">
        <f t="shared" si="14"/>
        <v>6472100</v>
      </c>
      <c r="F66" s="29"/>
      <c r="G66" s="29">
        <f t="shared" si="14"/>
        <v>3124657.91</v>
      </c>
      <c r="H66" s="29">
        <f t="shared" si="14"/>
        <v>3124657.91</v>
      </c>
      <c r="I66" s="29" t="s">
        <v>21</v>
      </c>
      <c r="J66" s="22">
        <f t="shared" si="7"/>
        <v>48.278887996168166</v>
      </c>
      <c r="K66" s="22">
        <f t="shared" si="8"/>
        <v>48.278887996168166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6472100</v>
      </c>
      <c r="E67" s="29">
        <f t="shared" si="14"/>
        <v>6472100</v>
      </c>
      <c r="F67" s="29"/>
      <c r="G67" s="29">
        <f t="shared" si="14"/>
        <v>3124657.91</v>
      </c>
      <c r="H67" s="29">
        <f t="shared" si="14"/>
        <v>3124657.91</v>
      </c>
      <c r="I67" s="29" t="s">
        <v>21</v>
      </c>
      <c r="J67" s="22">
        <f t="shared" si="7"/>
        <v>48.278887996168166</v>
      </c>
      <c r="K67" s="22">
        <f t="shared" si="8"/>
        <v>48.278887996168166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6472100</v>
      </c>
      <c r="E68" s="29">
        <v>6472100</v>
      </c>
      <c r="F68" s="29"/>
      <c r="G68" s="29">
        <v>3124657.91</v>
      </c>
      <c r="H68" s="29">
        <v>3124657.91</v>
      </c>
      <c r="I68" s="29" t="s">
        <v>21</v>
      </c>
      <c r="J68" s="22">
        <f t="shared" si="7"/>
        <v>48.278887996168166</v>
      </c>
      <c r="K68" s="22">
        <f t="shared" si="8"/>
        <v>48.278887996168166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10500</v>
      </c>
      <c r="E70" s="62">
        <f t="shared" si="15"/>
        <v>10500</v>
      </c>
      <c r="F70" s="62"/>
      <c r="G70" s="62">
        <f t="shared" ref="G70:H72" si="16">G71</f>
        <v>10500</v>
      </c>
      <c r="H70" s="62">
        <f t="shared" si="16"/>
        <v>10500</v>
      </c>
      <c r="I70" s="62" t="s">
        <v>21</v>
      </c>
      <c r="J70" s="66">
        <f t="shared" si="7"/>
        <v>100</v>
      </c>
      <c r="K70" s="66">
        <f t="shared" si="8"/>
        <v>100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10500</v>
      </c>
      <c r="E71" s="29">
        <f t="shared" si="15"/>
        <v>10500</v>
      </c>
      <c r="F71" s="29"/>
      <c r="G71" s="29">
        <f t="shared" si="16"/>
        <v>10500</v>
      </c>
      <c r="H71" s="29">
        <f t="shared" si="16"/>
        <v>10500</v>
      </c>
      <c r="I71" s="29" t="s">
        <v>21</v>
      </c>
      <c r="J71" s="22">
        <f t="shared" si="7"/>
        <v>100</v>
      </c>
      <c r="K71" s="22">
        <f t="shared" si="8"/>
        <v>100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10500</v>
      </c>
      <c r="E72" s="29">
        <f t="shared" si="15"/>
        <v>10500</v>
      </c>
      <c r="F72" s="29"/>
      <c r="G72" s="29">
        <f t="shared" si="16"/>
        <v>10500</v>
      </c>
      <c r="H72" s="29">
        <f t="shared" si="16"/>
        <v>10500</v>
      </c>
      <c r="I72" s="29" t="s">
        <v>21</v>
      </c>
      <c r="J72" s="22">
        <f t="shared" si="7"/>
        <v>100</v>
      </c>
      <c r="K72" s="22">
        <f t="shared" si="8"/>
        <v>100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10500</v>
      </c>
      <c r="E73" s="29">
        <v>10500</v>
      </c>
      <c r="F73" s="29"/>
      <c r="G73" s="29">
        <v>10500</v>
      </c>
      <c r="H73" s="29">
        <v>10500</v>
      </c>
      <c r="I73" s="29" t="s">
        <v>21</v>
      </c>
      <c r="J73" s="22">
        <f t="shared" si="7"/>
        <v>100</v>
      </c>
      <c r="K73" s="22">
        <f t="shared" si="8"/>
        <v>100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SUM(D75:D83)</f>
        <v>1225000</v>
      </c>
      <c r="E74" s="62">
        <f>SUM(E75:E83)</f>
        <v>1225000</v>
      </c>
      <c r="F74" s="62"/>
      <c r="G74" s="62">
        <f>SUM(G75:G83)</f>
        <v>626307.48</v>
      </c>
      <c r="H74" s="62">
        <f>SUM(H75:H83)</f>
        <v>626307.48</v>
      </c>
      <c r="I74" s="62"/>
      <c r="J74" s="66">
        <f t="shared" si="7"/>
        <v>51.12714122448979</v>
      </c>
      <c r="K74" s="66">
        <f t="shared" si="8"/>
        <v>51.12714122448979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5000</v>
      </c>
      <c r="E75" s="29">
        <v>5000</v>
      </c>
      <c r="F75" s="29" t="s">
        <v>21</v>
      </c>
      <c r="G75" s="29">
        <v>1031.25</v>
      </c>
      <c r="H75" s="29">
        <v>1031.25</v>
      </c>
      <c r="I75" s="29" t="s">
        <v>21</v>
      </c>
      <c r="J75" s="22">
        <f t="shared" si="7"/>
        <v>20.625</v>
      </c>
      <c r="K75" s="22">
        <f t="shared" si="8"/>
        <v>20.625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/>
      <c r="E76" s="29"/>
      <c r="F76" s="29"/>
      <c r="G76" s="29"/>
      <c r="H76" s="29"/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25000</v>
      </c>
      <c r="E77" s="29">
        <v>25000</v>
      </c>
      <c r="F77" s="29" t="s">
        <v>21</v>
      </c>
      <c r="G77" s="29">
        <v>26500</v>
      </c>
      <c r="H77" s="29">
        <v>26500</v>
      </c>
      <c r="I77" s="29" t="s">
        <v>21</v>
      </c>
      <c r="J77" s="22">
        <f t="shared" si="7"/>
        <v>106</v>
      </c>
      <c r="K77" s="22">
        <f t="shared" si="8"/>
        <v>106</v>
      </c>
      <c r="L77" s="22" t="e">
        <f t="shared" si="9"/>
        <v>#VALUE!</v>
      </c>
      <c r="M77" s="7"/>
    </row>
    <row r="78" spans="1:13" ht="38.25" customHeight="1" x14ac:dyDescent="0.25">
      <c r="A78" s="26" t="s">
        <v>130</v>
      </c>
      <c r="B78" s="27" t="s">
        <v>19</v>
      </c>
      <c r="C78" s="28" t="s">
        <v>131</v>
      </c>
      <c r="D78" s="29">
        <v>15000</v>
      </c>
      <c r="E78" s="29">
        <v>15000</v>
      </c>
      <c r="F78" s="29" t="s">
        <v>21</v>
      </c>
      <c r="G78" s="29">
        <v>11000</v>
      </c>
      <c r="H78" s="29">
        <v>11000</v>
      </c>
      <c r="I78" s="29" t="s">
        <v>21</v>
      </c>
      <c r="J78" s="22">
        <f t="shared" si="7"/>
        <v>73.333333333333329</v>
      </c>
      <c r="K78" s="22">
        <f t="shared" si="8"/>
        <v>73.333333333333329</v>
      </c>
      <c r="L78" s="22" t="e">
        <f t="shared" si="9"/>
        <v>#VALUE!</v>
      </c>
      <c r="M78" s="7"/>
    </row>
    <row r="79" spans="1:13" ht="63.75" customHeight="1" x14ac:dyDescent="0.25">
      <c r="A79" s="26" t="s">
        <v>132</v>
      </c>
      <c r="B79" s="27" t="s">
        <v>19</v>
      </c>
      <c r="C79" s="28" t="s">
        <v>133</v>
      </c>
      <c r="D79" s="29"/>
      <c r="E79" s="29"/>
      <c r="F79" s="29"/>
      <c r="G79" s="29">
        <v>500</v>
      </c>
      <c r="H79" s="29">
        <v>500</v>
      </c>
      <c r="I79" s="29" t="s">
        <v>21</v>
      </c>
      <c r="J79" s="29" t="e">
        <f t="shared" si="7"/>
        <v>#DIV/0!</v>
      </c>
      <c r="K79" s="29" t="e">
        <f t="shared" si="8"/>
        <v>#DIV/0!</v>
      </c>
      <c r="L79" s="29"/>
      <c r="M79" s="7"/>
    </row>
    <row r="80" spans="1:13" ht="36.75" customHeight="1" x14ac:dyDescent="0.25">
      <c r="A80" s="26" t="s">
        <v>134</v>
      </c>
      <c r="B80" s="27" t="s">
        <v>19</v>
      </c>
      <c r="C80" s="28" t="s">
        <v>135</v>
      </c>
      <c r="D80" s="29">
        <v>150000</v>
      </c>
      <c r="E80" s="29">
        <v>150000</v>
      </c>
      <c r="F80" s="29" t="s">
        <v>21</v>
      </c>
      <c r="G80" s="29">
        <v>6000</v>
      </c>
      <c r="H80" s="29">
        <v>6000</v>
      </c>
      <c r="I80" s="29" t="s">
        <v>21</v>
      </c>
      <c r="J80" s="22">
        <f t="shared" ref="J80:L84" si="17">G80/D80*100</f>
        <v>4</v>
      </c>
      <c r="K80" s="22">
        <f t="shared" si="17"/>
        <v>4</v>
      </c>
      <c r="L80" s="22" t="e">
        <f t="shared" si="17"/>
        <v>#VALUE!</v>
      </c>
      <c r="M80" s="7"/>
    </row>
    <row r="81" spans="1:13" ht="63.75" customHeight="1" x14ac:dyDescent="0.25">
      <c r="A81" s="26" t="s">
        <v>136</v>
      </c>
      <c r="B81" s="27" t="s">
        <v>19</v>
      </c>
      <c r="C81" s="28" t="s">
        <v>137</v>
      </c>
      <c r="D81" s="29">
        <v>30000</v>
      </c>
      <c r="E81" s="29">
        <v>30000</v>
      </c>
      <c r="F81" s="29" t="s">
        <v>21</v>
      </c>
      <c r="G81" s="29">
        <v>5798.29</v>
      </c>
      <c r="H81" s="29">
        <v>5798.29</v>
      </c>
      <c r="I81" s="29" t="s">
        <v>21</v>
      </c>
      <c r="J81" s="22">
        <f t="shared" si="17"/>
        <v>19.327633333333331</v>
      </c>
      <c r="K81" s="22">
        <f t="shared" si="17"/>
        <v>19.327633333333331</v>
      </c>
      <c r="L81" s="22" t="e">
        <f t="shared" si="17"/>
        <v>#VALUE!</v>
      </c>
      <c r="M81" s="7"/>
    </row>
    <row r="82" spans="1:13" ht="63.75" customHeight="1" x14ac:dyDescent="0.25">
      <c r="A82" s="26" t="s">
        <v>383</v>
      </c>
      <c r="B82" s="27" t="s">
        <v>19</v>
      </c>
      <c r="C82" s="28" t="s">
        <v>384</v>
      </c>
      <c r="D82" s="29"/>
      <c r="E82" s="29"/>
      <c r="F82" s="29"/>
      <c r="G82" s="29"/>
      <c r="H82" s="29"/>
      <c r="I82" s="29"/>
      <c r="J82" s="22"/>
      <c r="K82" s="22"/>
      <c r="L82" s="22"/>
      <c r="M82" s="7"/>
    </row>
    <row r="83" spans="1:13" ht="59.25" customHeight="1" x14ac:dyDescent="0.25">
      <c r="A83" s="26" t="s">
        <v>138</v>
      </c>
      <c r="B83" s="27" t="s">
        <v>19</v>
      </c>
      <c r="C83" s="28" t="s">
        <v>139</v>
      </c>
      <c r="D83" s="29">
        <v>1000000</v>
      </c>
      <c r="E83" s="29">
        <v>1000000</v>
      </c>
      <c r="F83" s="29" t="s">
        <v>21</v>
      </c>
      <c r="G83" s="29">
        <v>575477.93999999994</v>
      </c>
      <c r="H83" s="29">
        <v>575477.93999999994</v>
      </c>
      <c r="I83" s="29" t="s">
        <v>21</v>
      </c>
      <c r="J83" s="22">
        <f t="shared" si="17"/>
        <v>57.547793999999996</v>
      </c>
      <c r="K83" s="22">
        <f t="shared" si="17"/>
        <v>57.547793999999996</v>
      </c>
      <c r="L83" s="22" t="e">
        <f t="shared" si="17"/>
        <v>#VALUE!</v>
      </c>
      <c r="M83" s="7"/>
    </row>
    <row r="84" spans="1:13" ht="15" customHeight="1" x14ac:dyDescent="0.25">
      <c r="A84" s="59" t="s">
        <v>140</v>
      </c>
      <c r="B84" s="60" t="s">
        <v>19</v>
      </c>
      <c r="C84" s="61" t="s">
        <v>141</v>
      </c>
      <c r="D84" s="62">
        <f t="shared" ref="D84:F84" si="18">D88+D85</f>
        <v>694000</v>
      </c>
      <c r="E84" s="62">
        <f t="shared" si="18"/>
        <v>220000</v>
      </c>
      <c r="F84" s="62">
        <f t="shared" si="18"/>
        <v>474000</v>
      </c>
      <c r="G84" s="62">
        <f>G88+G85+G86</f>
        <v>72027.11</v>
      </c>
      <c r="H84" s="62">
        <f>H88+H85+H86</f>
        <v>-322.89</v>
      </c>
      <c r="I84" s="62">
        <f>I88+I85+I86+I87</f>
        <v>72913.58</v>
      </c>
      <c r="J84" s="66">
        <f t="shared" si="17"/>
        <v>10.378546109510086</v>
      </c>
      <c r="K84" s="66">
        <f t="shared" si="17"/>
        <v>-0.1467681818181818</v>
      </c>
      <c r="L84" s="66">
        <f t="shared" si="17"/>
        <v>15.382611814345992</v>
      </c>
      <c r="M84" s="7"/>
    </row>
    <row r="85" spans="1:13" ht="15" customHeight="1" x14ac:dyDescent="0.25">
      <c r="A85" s="26" t="s">
        <v>142</v>
      </c>
      <c r="B85" s="27" t="s">
        <v>19</v>
      </c>
      <c r="C85" s="28" t="s">
        <v>143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15" customHeight="1" x14ac:dyDescent="0.25">
      <c r="A86" s="26" t="s">
        <v>142</v>
      </c>
      <c r="B86" s="27" t="s">
        <v>19</v>
      </c>
      <c r="C86" s="28" t="s">
        <v>394</v>
      </c>
      <c r="D86" s="29"/>
      <c r="E86" s="29"/>
      <c r="F86" s="29"/>
      <c r="G86" s="29">
        <v>-322.89</v>
      </c>
      <c r="H86" s="29">
        <v>-322.89</v>
      </c>
      <c r="I86" s="29"/>
      <c r="J86" s="22" t="e">
        <f t="shared" ref="J86:L91" si="19">G86/D86*100</f>
        <v>#DIV/0!</v>
      </c>
      <c r="K86" s="29"/>
      <c r="L86" s="29"/>
      <c r="M86" s="7"/>
    </row>
    <row r="87" spans="1:13" ht="25.5" customHeight="1" x14ac:dyDescent="0.25">
      <c r="A87" s="26" t="s">
        <v>144</v>
      </c>
      <c r="B87" s="27" t="s">
        <v>19</v>
      </c>
      <c r="C87" s="28" t="s">
        <v>387</v>
      </c>
      <c r="D87" s="29"/>
      <c r="E87" s="29"/>
      <c r="F87" s="29"/>
      <c r="G87" s="29">
        <v>563.58000000000004</v>
      </c>
      <c r="H87" s="29"/>
      <c r="I87" s="29">
        <v>563.58000000000004</v>
      </c>
      <c r="J87" s="22" t="e">
        <f t="shared" si="19"/>
        <v>#DIV/0!</v>
      </c>
      <c r="K87" s="29"/>
      <c r="L87" s="29"/>
      <c r="M87" s="7"/>
    </row>
    <row r="88" spans="1:13" ht="15" customHeight="1" x14ac:dyDescent="0.25">
      <c r="A88" s="26" t="s">
        <v>145</v>
      </c>
      <c r="B88" s="27" t="s">
        <v>19</v>
      </c>
      <c r="C88" s="28" t="s">
        <v>146</v>
      </c>
      <c r="D88" s="29">
        <f t="shared" ref="D88:I88" si="20">SUM(D89:D90)</f>
        <v>694000</v>
      </c>
      <c r="E88" s="29">
        <f t="shared" si="20"/>
        <v>220000</v>
      </c>
      <c r="F88" s="29">
        <f t="shared" si="20"/>
        <v>474000</v>
      </c>
      <c r="G88" s="29">
        <f t="shared" si="20"/>
        <v>72350</v>
      </c>
      <c r="H88" s="29">
        <f t="shared" si="20"/>
        <v>0</v>
      </c>
      <c r="I88" s="29">
        <f t="shared" si="20"/>
        <v>72350</v>
      </c>
      <c r="J88" s="22">
        <f t="shared" si="19"/>
        <v>10.425072046109509</v>
      </c>
      <c r="K88" s="22">
        <f t="shared" si="19"/>
        <v>0</v>
      </c>
      <c r="L88" s="22">
        <f t="shared" si="19"/>
        <v>15.263713080168776</v>
      </c>
      <c r="M88" s="7"/>
    </row>
    <row r="89" spans="1:13" ht="25.5" customHeight="1" x14ac:dyDescent="0.25">
      <c r="A89" s="26" t="s">
        <v>147</v>
      </c>
      <c r="B89" s="27" t="s">
        <v>19</v>
      </c>
      <c r="C89" s="28" t="s">
        <v>148</v>
      </c>
      <c r="D89" s="29">
        <v>220000</v>
      </c>
      <c r="E89" s="29">
        <v>220000</v>
      </c>
      <c r="F89" s="29" t="s">
        <v>21</v>
      </c>
      <c r="G89" s="29"/>
      <c r="H89" s="29"/>
      <c r="I89" s="29" t="s">
        <v>21</v>
      </c>
      <c r="J89" s="22">
        <f t="shared" si="19"/>
        <v>0</v>
      </c>
      <c r="K89" s="22">
        <f t="shared" si="19"/>
        <v>0</v>
      </c>
      <c r="L89" s="22" t="e">
        <f t="shared" si="19"/>
        <v>#VALUE!</v>
      </c>
      <c r="M89" s="7"/>
    </row>
    <row r="90" spans="1:13" ht="25.5" customHeight="1" x14ac:dyDescent="0.25">
      <c r="A90" s="26" t="s">
        <v>149</v>
      </c>
      <c r="B90" s="27" t="s">
        <v>19</v>
      </c>
      <c r="C90" s="28" t="s">
        <v>414</v>
      </c>
      <c r="D90" s="29">
        <v>474000</v>
      </c>
      <c r="E90" s="29" t="s">
        <v>21</v>
      </c>
      <c r="F90" s="29">
        <v>474000</v>
      </c>
      <c r="G90" s="29">
        <v>72350</v>
      </c>
      <c r="H90" s="29" t="s">
        <v>21</v>
      </c>
      <c r="I90" s="29">
        <v>72350</v>
      </c>
      <c r="J90" s="22">
        <f t="shared" si="19"/>
        <v>15.263713080168776</v>
      </c>
      <c r="K90" s="22" t="e">
        <f t="shared" si="19"/>
        <v>#VALUE!</v>
      </c>
      <c r="L90" s="22">
        <f t="shared" si="19"/>
        <v>15.263713080168776</v>
      </c>
      <c r="M90" s="7"/>
    </row>
    <row r="91" spans="1:13" ht="30.75" customHeight="1" x14ac:dyDescent="0.25">
      <c r="A91" s="59" t="s">
        <v>150</v>
      </c>
      <c r="B91" s="60" t="s">
        <v>19</v>
      </c>
      <c r="C91" s="61" t="s">
        <v>151</v>
      </c>
      <c r="D91" s="62">
        <v>368449200</v>
      </c>
      <c r="E91" s="62">
        <v>326697100</v>
      </c>
      <c r="F91" s="62">
        <v>59876266</v>
      </c>
      <c r="G91" s="62">
        <v>171225935.61000001</v>
      </c>
      <c r="H91" s="62">
        <v>159700372.63</v>
      </c>
      <c r="I91" s="62">
        <v>20197780</v>
      </c>
      <c r="J91" s="66">
        <f t="shared" si="19"/>
        <v>46.472060628710828</v>
      </c>
      <c r="K91" s="66">
        <f t="shared" si="19"/>
        <v>48.883315043200568</v>
      </c>
      <c r="L91" s="66">
        <f t="shared" si="19"/>
        <v>33.732531016546687</v>
      </c>
      <c r="M91" s="7"/>
    </row>
    <row r="92" spans="1:13" ht="48" customHeight="1" x14ac:dyDescent="0.25">
      <c r="A92" s="26" t="s">
        <v>152</v>
      </c>
      <c r="B92" s="27" t="s">
        <v>19</v>
      </c>
      <c r="C92" s="28" t="s">
        <v>153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30.75" customHeight="1" x14ac:dyDescent="0.25">
      <c r="A93" s="26" t="s">
        <v>154</v>
      </c>
      <c r="B93" s="27" t="s">
        <v>19</v>
      </c>
      <c r="C93" s="28" t="s">
        <v>155</v>
      </c>
      <c r="D93" s="29">
        <f>D94+D95+D97+D98</f>
        <v>296052200</v>
      </c>
      <c r="E93" s="29">
        <f>E94+E95+E97+E98</f>
        <v>268470600</v>
      </c>
      <c r="F93" s="29">
        <f t="shared" ref="D93:I94" si="21">F94+F95</f>
        <v>39937800</v>
      </c>
      <c r="G93" s="29">
        <f>G94+G95+G97+G98</f>
        <v>155883800</v>
      </c>
      <c r="H93" s="29">
        <f>H94+H95+H97+H98</f>
        <v>142093000</v>
      </c>
      <c r="I93" s="29">
        <f t="shared" si="21"/>
        <v>19791000</v>
      </c>
      <c r="J93" s="22">
        <f t="shared" ref="J93:L98" si="22">G93/D93*100</f>
        <v>52.654160313620366</v>
      </c>
      <c r="K93" s="22">
        <f t="shared" si="22"/>
        <v>52.926838171479481</v>
      </c>
      <c r="L93" s="22">
        <f t="shared" si="22"/>
        <v>49.554557336658505</v>
      </c>
      <c r="M93" s="7"/>
    </row>
    <row r="94" spans="1:13" ht="27" customHeight="1" x14ac:dyDescent="0.25">
      <c r="A94" s="26" t="s">
        <v>156</v>
      </c>
      <c r="B94" s="27" t="s">
        <v>19</v>
      </c>
      <c r="C94" s="28" t="s">
        <v>157</v>
      </c>
      <c r="D94" s="29">
        <f t="shared" si="21"/>
        <v>150154200</v>
      </c>
      <c r="E94" s="29">
        <f t="shared" si="21"/>
        <v>122572600</v>
      </c>
      <c r="F94" s="29">
        <f t="shared" si="21"/>
        <v>39937800</v>
      </c>
      <c r="G94" s="29">
        <f t="shared" si="21"/>
        <v>79160800</v>
      </c>
      <c r="H94" s="29">
        <f t="shared" si="21"/>
        <v>65370000</v>
      </c>
      <c r="I94" s="29">
        <f t="shared" si="21"/>
        <v>19791000</v>
      </c>
      <c r="J94" s="22">
        <f t="shared" si="22"/>
        <v>52.719670845037967</v>
      </c>
      <c r="K94" s="22">
        <f t="shared" si="22"/>
        <v>53.331658135668171</v>
      </c>
      <c r="L94" s="22">
        <f t="shared" si="22"/>
        <v>49.554557336658505</v>
      </c>
      <c r="M94" s="7"/>
    </row>
    <row r="95" spans="1:13" ht="45" customHeight="1" x14ac:dyDescent="0.25">
      <c r="A95" s="26" t="s">
        <v>158</v>
      </c>
      <c r="B95" s="27" t="s">
        <v>19</v>
      </c>
      <c r="C95" s="28" t="s">
        <v>159</v>
      </c>
      <c r="D95" s="29">
        <v>122572600</v>
      </c>
      <c r="E95" s="29">
        <v>122572600</v>
      </c>
      <c r="F95" s="29"/>
      <c r="G95" s="29">
        <v>65370000</v>
      </c>
      <c r="H95" s="29">
        <v>65370000</v>
      </c>
      <c r="I95" s="29"/>
      <c r="J95" s="22">
        <f t="shared" si="22"/>
        <v>53.331658135668171</v>
      </c>
      <c r="K95" s="22">
        <f t="shared" si="22"/>
        <v>53.331658135668171</v>
      </c>
      <c r="L95" s="22" t="e">
        <f t="shared" si="22"/>
        <v>#DIV/0!</v>
      </c>
      <c r="M95" s="7"/>
    </row>
    <row r="96" spans="1:13" ht="47.25" customHeight="1" x14ac:dyDescent="0.25">
      <c r="A96" s="26" t="s">
        <v>160</v>
      </c>
      <c r="B96" s="27" t="s">
        <v>19</v>
      </c>
      <c r="C96" s="28" t="s">
        <v>161</v>
      </c>
      <c r="D96" s="29">
        <v>27581600</v>
      </c>
      <c r="E96" s="29"/>
      <c r="F96" s="29">
        <v>39937800</v>
      </c>
      <c r="G96" s="29">
        <v>13790800</v>
      </c>
      <c r="H96" s="29"/>
      <c r="I96" s="29">
        <v>19791000</v>
      </c>
      <c r="J96" s="22">
        <f t="shared" si="22"/>
        <v>50</v>
      </c>
      <c r="K96" s="22" t="e">
        <f t="shared" si="22"/>
        <v>#DIV/0!</v>
      </c>
      <c r="L96" s="22">
        <f t="shared" si="22"/>
        <v>49.554557336658505</v>
      </c>
      <c r="M96" s="7"/>
    </row>
    <row r="97" spans="1:13" ht="47.25" customHeight="1" x14ac:dyDescent="0.25">
      <c r="A97" s="26" t="s">
        <v>162</v>
      </c>
      <c r="B97" s="27" t="s">
        <v>19</v>
      </c>
      <c r="C97" s="28" t="s">
        <v>163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61.5" customHeight="1" x14ac:dyDescent="0.25">
      <c r="A98" s="26" t="s">
        <v>164</v>
      </c>
      <c r="B98" s="27" t="s">
        <v>19</v>
      </c>
      <c r="C98" s="28" t="s">
        <v>388</v>
      </c>
      <c r="D98" s="29">
        <v>23325400</v>
      </c>
      <c r="E98" s="29">
        <v>23325400</v>
      </c>
      <c r="F98" s="29"/>
      <c r="G98" s="29">
        <v>11353000</v>
      </c>
      <c r="H98" s="29">
        <v>11353000</v>
      </c>
      <c r="I98" s="29"/>
      <c r="J98" s="22">
        <f t="shared" si="22"/>
        <v>48.672262855085016</v>
      </c>
      <c r="K98" s="29"/>
      <c r="L98" s="29"/>
      <c r="M98" s="7"/>
    </row>
    <row r="99" spans="1:13" ht="25.5" customHeight="1" x14ac:dyDescent="0.25">
      <c r="A99" s="59" t="s">
        <v>165</v>
      </c>
      <c r="B99" s="60" t="s">
        <v>19</v>
      </c>
      <c r="C99" s="61" t="s">
        <v>166</v>
      </c>
      <c r="D99" s="62">
        <f t="shared" ref="D99:I99" si="23">D101+D102+D100</f>
        <v>42857200</v>
      </c>
      <c r="E99" s="62">
        <f t="shared" si="23"/>
        <v>23564800</v>
      </c>
      <c r="F99" s="62">
        <f t="shared" si="23"/>
        <v>19288166</v>
      </c>
      <c r="G99" s="62">
        <f t="shared" si="23"/>
        <v>264100</v>
      </c>
      <c r="H99" s="62">
        <f t="shared" si="23"/>
        <v>150000</v>
      </c>
      <c r="I99" s="62">
        <f t="shared" si="23"/>
        <v>114100</v>
      </c>
      <c r="J99" s="66">
        <f>G99/D99*100</f>
        <v>0.61623251168998439</v>
      </c>
      <c r="K99" s="66">
        <f>H99/E99*100</f>
        <v>0.63654263986963611</v>
      </c>
      <c r="L99" s="66">
        <f>I99/F99*100</f>
        <v>0.59155442772526945</v>
      </c>
      <c r="M99" s="7"/>
    </row>
    <row r="100" spans="1:13" ht="36" customHeight="1" x14ac:dyDescent="0.25">
      <c r="A100" s="26" t="s">
        <v>407</v>
      </c>
      <c r="B100" s="27" t="s">
        <v>19</v>
      </c>
      <c r="C100" s="28" t="s">
        <v>408</v>
      </c>
      <c r="D100" s="29">
        <v>7700</v>
      </c>
      <c r="E100" s="29">
        <v>7700</v>
      </c>
      <c r="F100" s="29">
        <v>-4234</v>
      </c>
      <c r="G100" s="29"/>
      <c r="H100" s="29"/>
      <c r="I100" s="29"/>
      <c r="J100" s="29"/>
      <c r="K100" s="29"/>
      <c r="L100" s="29"/>
      <c r="M100" s="7"/>
    </row>
    <row r="101" spans="1:13" ht="63" customHeight="1" x14ac:dyDescent="0.25">
      <c r="A101" s="26" t="s">
        <v>389</v>
      </c>
      <c r="B101" s="27" t="s">
        <v>19</v>
      </c>
      <c r="C101" s="28" t="s">
        <v>390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15" customHeight="1" x14ac:dyDescent="0.25">
      <c r="A102" s="26" t="s">
        <v>167</v>
      </c>
      <c r="B102" s="27" t="s">
        <v>19</v>
      </c>
      <c r="C102" s="28" t="s">
        <v>168</v>
      </c>
      <c r="D102" s="29">
        <f t="shared" ref="D102:I102" si="24">D103+D104</f>
        <v>42849500</v>
      </c>
      <c r="E102" s="29">
        <f t="shared" si="24"/>
        <v>23557100</v>
      </c>
      <c r="F102" s="29">
        <f t="shared" si="24"/>
        <v>19292400</v>
      </c>
      <c r="G102" s="29">
        <f t="shared" si="24"/>
        <v>264100</v>
      </c>
      <c r="H102" s="29">
        <f t="shared" si="24"/>
        <v>150000</v>
      </c>
      <c r="I102" s="29">
        <f t="shared" si="24"/>
        <v>114100</v>
      </c>
      <c r="J102" s="22">
        <f t="shared" ref="J102:L104" si="25">G102/D102*100</f>
        <v>0.61634324787920514</v>
      </c>
      <c r="K102" s="22">
        <f t="shared" si="25"/>
        <v>0.63675070360952746</v>
      </c>
      <c r="L102" s="22">
        <f t="shared" si="25"/>
        <v>0.5914246024341191</v>
      </c>
      <c r="M102" s="7"/>
    </row>
    <row r="103" spans="1:13" ht="25.5" customHeight="1" x14ac:dyDescent="0.25">
      <c r="A103" s="26" t="s">
        <v>169</v>
      </c>
      <c r="B103" s="27" t="s">
        <v>19</v>
      </c>
      <c r="C103" s="28" t="s">
        <v>170</v>
      </c>
      <c r="D103" s="29">
        <v>23557100</v>
      </c>
      <c r="E103" s="29">
        <v>23557100</v>
      </c>
      <c r="F103" s="29"/>
      <c r="G103" s="29">
        <v>150000</v>
      </c>
      <c r="H103" s="29">
        <v>150000</v>
      </c>
      <c r="I103" s="29"/>
      <c r="J103" s="22">
        <f t="shared" si="25"/>
        <v>0.63675070360952746</v>
      </c>
      <c r="K103" s="22">
        <f t="shared" si="25"/>
        <v>0.63675070360952746</v>
      </c>
      <c r="L103" s="22" t="e">
        <f t="shared" si="25"/>
        <v>#DIV/0!</v>
      </c>
      <c r="M103" s="7"/>
    </row>
    <row r="104" spans="1:13" ht="24.75" customHeight="1" x14ac:dyDescent="0.25">
      <c r="A104" s="26" t="s">
        <v>171</v>
      </c>
      <c r="B104" s="27" t="s">
        <v>19</v>
      </c>
      <c r="C104" s="28" t="s">
        <v>391</v>
      </c>
      <c r="D104" s="29">
        <v>19292400</v>
      </c>
      <c r="E104" s="29"/>
      <c r="F104" s="29">
        <v>19292400</v>
      </c>
      <c r="G104" s="29">
        <v>114100</v>
      </c>
      <c r="H104" s="29"/>
      <c r="I104" s="29">
        <v>114100</v>
      </c>
      <c r="J104" s="22">
        <f t="shared" si="25"/>
        <v>0.5914246024341191</v>
      </c>
      <c r="K104" s="29"/>
      <c r="L104" s="29"/>
      <c r="M104" s="7"/>
    </row>
    <row r="105" spans="1:13" ht="25.5" customHeight="1" x14ac:dyDescent="0.25">
      <c r="A105" s="59" t="s">
        <v>172</v>
      </c>
      <c r="B105" s="60" t="s">
        <v>19</v>
      </c>
      <c r="C105" s="61" t="s">
        <v>173</v>
      </c>
      <c r="D105" s="62">
        <f t="shared" ref="D105:I105" si="26">SUM(D106:D119)</f>
        <v>304224800</v>
      </c>
      <c r="E105" s="62">
        <f t="shared" si="26"/>
        <v>302924200</v>
      </c>
      <c r="F105" s="62">
        <f t="shared" si="26"/>
        <v>1300600</v>
      </c>
      <c r="G105" s="62">
        <f t="shared" si="26"/>
        <v>160896071.22</v>
      </c>
      <c r="H105" s="62">
        <f t="shared" si="26"/>
        <v>160310711.22</v>
      </c>
      <c r="I105" s="62">
        <f t="shared" si="26"/>
        <v>585360</v>
      </c>
      <c r="J105" s="66">
        <f>G105/D105*100</f>
        <v>52.887230501918317</v>
      </c>
      <c r="K105" s="66">
        <f>H105/E105*100</f>
        <v>52.921064484118475</v>
      </c>
      <c r="L105" s="66">
        <f>I105/F105*100</f>
        <v>45.006919883130863</v>
      </c>
      <c r="M105" s="7"/>
    </row>
    <row r="106" spans="1:13" ht="51" customHeight="1" x14ac:dyDescent="0.25">
      <c r="A106" s="26" t="s">
        <v>174</v>
      </c>
      <c r="B106" s="27" t="s">
        <v>19</v>
      </c>
      <c r="C106" s="28" t="s">
        <v>175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7"/>
    </row>
    <row r="107" spans="1:13" ht="51" customHeight="1" x14ac:dyDescent="0.25">
      <c r="A107" s="26" t="s">
        <v>176</v>
      </c>
      <c r="B107" s="27" t="s">
        <v>19</v>
      </c>
      <c r="C107" s="28" t="s">
        <v>177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38.25" customHeight="1" x14ac:dyDescent="0.25">
      <c r="A108" s="26" t="s">
        <v>178</v>
      </c>
      <c r="B108" s="27" t="s">
        <v>19</v>
      </c>
      <c r="C108" s="28" t="s">
        <v>179</v>
      </c>
      <c r="D108" s="29">
        <v>557900</v>
      </c>
      <c r="E108" s="29"/>
      <c r="F108" s="29">
        <v>557900</v>
      </c>
      <c r="G108" s="29">
        <v>251055</v>
      </c>
      <c r="H108" s="29"/>
      <c r="I108" s="29">
        <v>251055</v>
      </c>
      <c r="J108" s="22">
        <f t="shared" ref="J108:L114" si="27">G108/D108*100</f>
        <v>45</v>
      </c>
      <c r="K108" s="22" t="e">
        <f t="shared" si="27"/>
        <v>#DIV/0!</v>
      </c>
      <c r="L108" s="22">
        <f t="shared" si="27"/>
        <v>45</v>
      </c>
      <c r="M108" s="7"/>
    </row>
    <row r="109" spans="1:13" ht="51" customHeight="1" x14ac:dyDescent="0.25">
      <c r="A109" s="26" t="s">
        <v>180</v>
      </c>
      <c r="B109" s="27" t="s">
        <v>19</v>
      </c>
      <c r="C109" s="28" t="s">
        <v>181</v>
      </c>
      <c r="D109" s="29">
        <v>557900</v>
      </c>
      <c r="E109" s="29"/>
      <c r="F109" s="29">
        <v>557900</v>
      </c>
      <c r="G109" s="29">
        <v>251055</v>
      </c>
      <c r="H109" s="29"/>
      <c r="I109" s="29">
        <v>251055</v>
      </c>
      <c r="J109" s="22">
        <f t="shared" si="27"/>
        <v>45</v>
      </c>
      <c r="K109" s="22" t="e">
        <f t="shared" si="27"/>
        <v>#DIV/0!</v>
      </c>
      <c r="L109" s="22">
        <f t="shared" si="27"/>
        <v>45</v>
      </c>
      <c r="M109" s="7"/>
    </row>
    <row r="110" spans="1:13" ht="63" customHeight="1" x14ac:dyDescent="0.25">
      <c r="A110" s="26" t="s">
        <v>182</v>
      </c>
      <c r="B110" s="27" t="s">
        <v>19</v>
      </c>
      <c r="C110" s="28" t="s">
        <v>183</v>
      </c>
      <c r="D110" s="29">
        <v>15173000</v>
      </c>
      <c r="E110" s="29">
        <v>15173000</v>
      </c>
      <c r="F110" s="29"/>
      <c r="G110" s="29">
        <v>6877225.5199999996</v>
      </c>
      <c r="H110" s="29">
        <v>6877225.5199999996</v>
      </c>
      <c r="I110" s="29"/>
      <c r="J110" s="22">
        <f t="shared" si="27"/>
        <v>45.325416990707176</v>
      </c>
      <c r="K110" s="22">
        <f t="shared" si="27"/>
        <v>45.325416990707176</v>
      </c>
      <c r="L110" s="22" t="e">
        <f t="shared" si="27"/>
        <v>#DIV/0!</v>
      </c>
      <c r="M110" s="7"/>
    </row>
    <row r="111" spans="1:13" ht="48.75" customHeight="1" x14ac:dyDescent="0.25">
      <c r="A111" s="26" t="s">
        <v>184</v>
      </c>
      <c r="B111" s="27" t="s">
        <v>19</v>
      </c>
      <c r="C111" s="28" t="s">
        <v>185</v>
      </c>
      <c r="D111" s="29">
        <v>15173000</v>
      </c>
      <c r="E111" s="29">
        <v>15173000</v>
      </c>
      <c r="F111" s="29"/>
      <c r="G111" s="29">
        <v>6877225.5199999996</v>
      </c>
      <c r="H111" s="29">
        <v>6877225.5199999996</v>
      </c>
      <c r="I111" s="29"/>
      <c r="J111" s="22">
        <f t="shared" si="27"/>
        <v>45.325416990707176</v>
      </c>
      <c r="K111" s="22">
        <f t="shared" si="27"/>
        <v>45.325416990707176</v>
      </c>
      <c r="L111" s="22" t="e">
        <f t="shared" si="27"/>
        <v>#DIV/0!</v>
      </c>
      <c r="M111" s="7"/>
    </row>
    <row r="112" spans="1:13" ht="45" customHeight="1" x14ac:dyDescent="0.25">
      <c r="A112" s="26" t="s">
        <v>186</v>
      </c>
      <c r="B112" s="27" t="s">
        <v>19</v>
      </c>
      <c r="C112" s="28" t="s">
        <v>187</v>
      </c>
      <c r="D112" s="29">
        <f t="shared" ref="D112:I112" si="28">D113+D114+D117</f>
        <v>6733200</v>
      </c>
      <c r="E112" s="29">
        <f t="shared" si="28"/>
        <v>6640800</v>
      </c>
      <c r="F112" s="29">
        <f t="shared" si="28"/>
        <v>92400</v>
      </c>
      <c r="G112" s="29">
        <f t="shared" si="28"/>
        <v>2699255.09</v>
      </c>
      <c r="H112" s="29">
        <f t="shared" si="28"/>
        <v>2657630.09</v>
      </c>
      <c r="I112" s="29">
        <f t="shared" si="28"/>
        <v>41625</v>
      </c>
      <c r="J112" s="22">
        <f t="shared" si="27"/>
        <v>40.088740717637975</v>
      </c>
      <c r="K112" s="22">
        <f t="shared" si="27"/>
        <v>40.019727894229604</v>
      </c>
      <c r="L112" s="22">
        <f t="shared" si="27"/>
        <v>45.048701298701296</v>
      </c>
      <c r="M112" s="7"/>
    </row>
    <row r="113" spans="1:13" ht="55.5" customHeight="1" x14ac:dyDescent="0.25">
      <c r="A113" s="26" t="s">
        <v>188</v>
      </c>
      <c r="B113" s="27" t="s">
        <v>19</v>
      </c>
      <c r="C113" s="28" t="s">
        <v>189</v>
      </c>
      <c r="D113" s="29">
        <v>6581700</v>
      </c>
      <c r="E113" s="29">
        <v>6581700</v>
      </c>
      <c r="F113" s="29"/>
      <c r="G113" s="29">
        <v>2598530.09</v>
      </c>
      <c r="H113" s="29">
        <v>2598530.09</v>
      </c>
      <c r="I113" s="29"/>
      <c r="J113" s="22">
        <f t="shared" si="27"/>
        <v>39.481138459668472</v>
      </c>
      <c r="K113" s="22">
        <f t="shared" si="27"/>
        <v>39.481138459668472</v>
      </c>
      <c r="L113" s="22" t="e">
        <f t="shared" si="27"/>
        <v>#DIV/0!</v>
      </c>
      <c r="M113" s="7"/>
    </row>
    <row r="114" spans="1:13" ht="64.5" customHeight="1" x14ac:dyDescent="0.25">
      <c r="A114" s="26" t="s">
        <v>190</v>
      </c>
      <c r="B114" s="27" t="s">
        <v>19</v>
      </c>
      <c r="C114" s="28" t="s">
        <v>191</v>
      </c>
      <c r="D114" s="29">
        <v>92400</v>
      </c>
      <c r="E114" s="29"/>
      <c r="F114" s="29">
        <v>92400</v>
      </c>
      <c r="G114" s="29">
        <v>41625</v>
      </c>
      <c r="H114" s="29"/>
      <c r="I114" s="29">
        <v>41625</v>
      </c>
      <c r="J114" s="22">
        <f t="shared" si="27"/>
        <v>45.048701298701296</v>
      </c>
      <c r="K114" s="22" t="e">
        <f t="shared" si="27"/>
        <v>#DIV/0!</v>
      </c>
      <c r="L114" s="22">
        <f t="shared" si="27"/>
        <v>45.048701298701296</v>
      </c>
      <c r="M114" s="7"/>
    </row>
    <row r="115" spans="1:13" ht="48" customHeight="1" x14ac:dyDescent="0.25">
      <c r="A115" s="26" t="s">
        <v>192</v>
      </c>
      <c r="B115" s="27" t="s">
        <v>19</v>
      </c>
      <c r="C115" s="28" t="s">
        <v>193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6.25" customHeight="1" x14ac:dyDescent="0.25">
      <c r="A116" s="26" t="s">
        <v>194</v>
      </c>
      <c r="B116" s="27" t="s">
        <v>19</v>
      </c>
      <c r="C116" s="28" t="s">
        <v>195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39" customHeight="1" x14ac:dyDescent="0.25">
      <c r="A117" s="26" t="s">
        <v>415</v>
      </c>
      <c r="B117" s="27" t="s">
        <v>19</v>
      </c>
      <c r="C117" s="28" t="s">
        <v>416</v>
      </c>
      <c r="D117" s="29">
        <v>59100</v>
      </c>
      <c r="E117" s="29">
        <v>59100</v>
      </c>
      <c r="F117" s="29"/>
      <c r="G117" s="29">
        <v>59100</v>
      </c>
      <c r="H117" s="29">
        <v>59100</v>
      </c>
      <c r="I117" s="29"/>
      <c r="J117" s="22">
        <f t="shared" ref="J117" si="29">G117/D117*100</f>
        <v>100</v>
      </c>
      <c r="K117" s="29"/>
      <c r="L117" s="29"/>
      <c r="M117" s="7"/>
    </row>
    <row r="118" spans="1:13" ht="15" customHeight="1" x14ac:dyDescent="0.25">
      <c r="A118" s="26" t="s">
        <v>196</v>
      </c>
      <c r="B118" s="27" t="s">
        <v>19</v>
      </c>
      <c r="C118" s="28" t="s">
        <v>197</v>
      </c>
      <c r="D118" s="29">
        <v>129648300</v>
      </c>
      <c r="E118" s="29">
        <v>129648300</v>
      </c>
      <c r="F118" s="29"/>
      <c r="G118" s="29">
        <v>70620500</v>
      </c>
      <c r="H118" s="29">
        <v>70620500</v>
      </c>
      <c r="I118" s="29"/>
      <c r="J118" s="22">
        <f t="shared" ref="J118:L121" si="30">G118/D118*100</f>
        <v>54.470826073307556</v>
      </c>
      <c r="K118" s="22">
        <f t="shared" si="30"/>
        <v>54.470826073307556</v>
      </c>
      <c r="L118" s="22" t="e">
        <f t="shared" si="30"/>
        <v>#DIV/0!</v>
      </c>
      <c r="M118" s="7"/>
    </row>
    <row r="119" spans="1:13" ht="25.5" customHeight="1" x14ac:dyDescent="0.25">
      <c r="A119" s="26" t="s">
        <v>198</v>
      </c>
      <c r="B119" s="27" t="s">
        <v>19</v>
      </c>
      <c r="C119" s="28" t="s">
        <v>199</v>
      </c>
      <c r="D119" s="29">
        <v>129648300</v>
      </c>
      <c r="E119" s="29">
        <v>129648300</v>
      </c>
      <c r="F119" s="29"/>
      <c r="G119" s="29">
        <v>70620500</v>
      </c>
      <c r="H119" s="29">
        <v>70620500</v>
      </c>
      <c r="I119" s="29"/>
      <c r="J119" s="22">
        <f t="shared" si="30"/>
        <v>54.470826073307556</v>
      </c>
      <c r="K119" s="22">
        <f t="shared" si="30"/>
        <v>54.470826073307556</v>
      </c>
      <c r="L119" s="22" t="e">
        <f t="shared" si="30"/>
        <v>#DIV/0!</v>
      </c>
      <c r="M119" s="7"/>
    </row>
    <row r="120" spans="1:13" ht="15" customHeight="1" x14ac:dyDescent="0.25">
      <c r="A120" s="26" t="s">
        <v>200</v>
      </c>
      <c r="B120" s="27" t="s">
        <v>19</v>
      </c>
      <c r="C120" s="28" t="s">
        <v>398</v>
      </c>
      <c r="D120" s="29"/>
      <c r="E120" s="29"/>
      <c r="F120" s="29"/>
      <c r="G120" s="29"/>
      <c r="H120" s="29"/>
      <c r="I120" s="29"/>
      <c r="J120" s="22" t="e">
        <f t="shared" si="30"/>
        <v>#DIV/0!</v>
      </c>
      <c r="K120" s="22" t="e">
        <f t="shared" si="30"/>
        <v>#DIV/0!</v>
      </c>
      <c r="L120" s="22" t="e">
        <f t="shared" si="30"/>
        <v>#DIV/0!</v>
      </c>
      <c r="M120" s="7"/>
    </row>
    <row r="121" spans="1:13" ht="74.25" customHeight="1" x14ac:dyDescent="0.25">
      <c r="A121" s="26" t="s">
        <v>201</v>
      </c>
      <c r="B121" s="27" t="s">
        <v>19</v>
      </c>
      <c r="C121" s="28" t="s">
        <v>202</v>
      </c>
      <c r="D121" s="29"/>
      <c r="E121" s="29">
        <v>5772200</v>
      </c>
      <c r="F121" s="29"/>
      <c r="G121" s="29"/>
      <c r="H121" s="29">
        <v>2672017.02</v>
      </c>
      <c r="I121" s="29"/>
      <c r="J121" s="22" t="e">
        <f t="shared" si="30"/>
        <v>#DIV/0!</v>
      </c>
      <c r="K121" s="22">
        <f t="shared" si="30"/>
        <v>46.291137174734068</v>
      </c>
      <c r="L121" s="22" t="e">
        <f t="shared" si="30"/>
        <v>#DIV/0!</v>
      </c>
      <c r="M121" s="7"/>
    </row>
    <row r="122" spans="1:13" ht="63.75" customHeight="1" x14ac:dyDescent="0.25">
      <c r="A122" s="26" t="s">
        <v>203</v>
      </c>
      <c r="B122" s="27" t="s">
        <v>19</v>
      </c>
      <c r="C122" s="28" t="s">
        <v>204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63.75" customHeight="1" x14ac:dyDescent="0.25">
      <c r="A123" s="26" t="s">
        <v>205</v>
      </c>
      <c r="B123" s="27" t="s">
        <v>19</v>
      </c>
      <c r="C123" s="28" t="s">
        <v>206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51" customHeight="1" x14ac:dyDescent="0.25">
      <c r="A124" s="26" t="s">
        <v>207</v>
      </c>
      <c r="B124" s="27" t="s">
        <v>19</v>
      </c>
      <c r="C124" s="28" t="s">
        <v>208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411</v>
      </c>
      <c r="B125" s="27" t="s">
        <v>19</v>
      </c>
      <c r="C125" s="28" t="s">
        <v>412</v>
      </c>
      <c r="D125" s="29"/>
      <c r="E125" s="29"/>
      <c r="F125" s="29"/>
      <c r="G125" s="29"/>
      <c r="H125" s="29"/>
      <c r="I125" s="29"/>
      <c r="J125" s="22" t="e">
        <f t="shared" ref="J125:L127" si="31">G125/D125*100</f>
        <v>#DIV/0!</v>
      </c>
      <c r="K125" s="29"/>
      <c r="L125" s="29"/>
      <c r="M125" s="7"/>
    </row>
    <row r="126" spans="1:13" ht="80.25" customHeight="1" x14ac:dyDescent="0.25">
      <c r="A126" s="26" t="s">
        <v>209</v>
      </c>
      <c r="B126" s="27" t="s">
        <v>19</v>
      </c>
      <c r="C126" s="28" t="s">
        <v>210</v>
      </c>
      <c r="D126" s="29">
        <v>-3113800</v>
      </c>
      <c r="E126" s="29">
        <v>-3113800</v>
      </c>
      <c r="F126" s="29"/>
      <c r="G126" s="29">
        <v>-3113857.49</v>
      </c>
      <c r="H126" s="29">
        <v>-3113857.49</v>
      </c>
      <c r="I126" s="29"/>
      <c r="J126" s="22">
        <f t="shared" si="31"/>
        <v>100.00184629712892</v>
      </c>
      <c r="K126" s="22">
        <f t="shared" si="31"/>
        <v>100.00184629712892</v>
      </c>
      <c r="L126" s="22" t="e">
        <f t="shared" si="31"/>
        <v>#DIV/0!</v>
      </c>
      <c r="M126" s="7"/>
    </row>
    <row r="127" spans="1:13" ht="62.25" customHeight="1" x14ac:dyDescent="0.25">
      <c r="A127" s="26" t="s">
        <v>211</v>
      </c>
      <c r="B127" s="27" t="s">
        <v>19</v>
      </c>
      <c r="C127" s="28" t="s">
        <v>212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1"/>
        <v>100.00184629712892</v>
      </c>
      <c r="K127" s="22">
        <f t="shared" si="31"/>
        <v>100.00184629712892</v>
      </c>
      <c r="L127" s="22" t="e">
        <f t="shared" si="31"/>
        <v>#DIV/0!</v>
      </c>
      <c r="M127" s="7"/>
    </row>
    <row r="128" spans="1:13" ht="51" customHeight="1" x14ac:dyDescent="0.25">
      <c r="A128" s="26" t="s">
        <v>213</v>
      </c>
      <c r="B128" s="27" t="s">
        <v>19</v>
      </c>
      <c r="C128" s="28" t="s">
        <v>419</v>
      </c>
      <c r="D128" s="29"/>
      <c r="E128" s="29"/>
      <c r="F128" s="29"/>
      <c r="G128" s="29">
        <v>-4234</v>
      </c>
      <c r="H128" s="29"/>
      <c r="I128" s="29">
        <v>-4234</v>
      </c>
      <c r="J128" s="29"/>
      <c r="K128" s="29"/>
      <c r="L128" s="29"/>
      <c r="M128" s="7"/>
    </row>
    <row r="129" spans="1:13" hidden="1" x14ac:dyDescent="0.25">
      <c r="A129" s="8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 t="s">
        <v>214</v>
      </c>
    </row>
    <row r="130" spans="1:13" hidden="1" x14ac:dyDescent="0.25">
      <c r="A130" s="8"/>
      <c r="B130" s="8"/>
      <c r="C130" s="8"/>
      <c r="D130" s="13"/>
      <c r="E130" s="13"/>
      <c r="F130" s="13"/>
      <c r="G130" s="13"/>
      <c r="H130" s="13"/>
      <c r="I130" s="13"/>
      <c r="J130" s="13"/>
      <c r="K130" s="13"/>
      <c r="L130" s="13"/>
      <c r="M130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7" sqref="I7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442340558.54999995</v>
      </c>
      <c r="E7" s="62">
        <f t="shared" si="0"/>
        <v>381557358.51999998</v>
      </c>
      <c r="F7" s="62">
        <f t="shared" si="0"/>
        <v>78911600.030000001</v>
      </c>
      <c r="G7" s="62">
        <f t="shared" si="0"/>
        <v>198217206.01000002</v>
      </c>
      <c r="H7" s="62">
        <f t="shared" si="0"/>
        <v>181847486.72</v>
      </c>
      <c r="I7" s="62">
        <f t="shared" si="0"/>
        <v>25041936.310000002</v>
      </c>
      <c r="J7" s="62">
        <f>G7/D7*100</f>
        <v>44.810995098382897</v>
      </c>
      <c r="K7" s="62">
        <f>H7/E7*100</f>
        <v>47.659279177672616</v>
      </c>
      <c r="L7" s="62">
        <f>I7/F7*100</f>
        <v>31.734163672362182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107906957.08</v>
      </c>
      <c r="E9" s="62">
        <f t="shared" si="1"/>
        <v>80092157.049999997</v>
      </c>
      <c r="F9" s="62">
        <f t="shared" si="1"/>
        <v>27814800.029999997</v>
      </c>
      <c r="G9" s="62">
        <f t="shared" si="1"/>
        <v>53717993.070000008</v>
      </c>
      <c r="H9" s="62">
        <f t="shared" si="1"/>
        <v>40106367.829999998</v>
      </c>
      <c r="I9" s="62">
        <f t="shared" si="1"/>
        <v>13611625.24</v>
      </c>
      <c r="J9" s="62">
        <f t="shared" ref="J9:L12" si="2">G9/D9*100</f>
        <v>49.781769891050295</v>
      </c>
      <c r="K9" s="62">
        <f t="shared" si="2"/>
        <v>50.075274917321011</v>
      </c>
      <c r="L9" s="62">
        <f t="shared" si="2"/>
        <v>48.936628073252415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6932620.4500000002</v>
      </c>
      <c r="E10" s="72">
        <v>1973000</v>
      </c>
      <c r="F10" s="72">
        <v>4959620.45</v>
      </c>
      <c r="G10" s="72">
        <v>3687974.68</v>
      </c>
      <c r="H10" s="72">
        <v>1309140.49</v>
      </c>
      <c r="I10" s="72">
        <v>2378834.19</v>
      </c>
      <c r="J10" s="29">
        <f t="shared" si="2"/>
        <v>53.197412242581379</v>
      </c>
      <c r="K10" s="29">
        <f t="shared" si="2"/>
        <v>66.352787126203751</v>
      </c>
      <c r="L10" s="29">
        <f t="shared" si="2"/>
        <v>47.964037046423577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317000</v>
      </c>
      <c r="E11" s="72">
        <v>237000</v>
      </c>
      <c r="F11" s="72">
        <v>80000</v>
      </c>
      <c r="G11" s="72">
        <v>133767</v>
      </c>
      <c r="H11" s="72">
        <v>113587</v>
      </c>
      <c r="I11" s="72">
        <v>20180</v>
      </c>
      <c r="J11" s="29">
        <f t="shared" si="2"/>
        <v>42.197791798107254</v>
      </c>
      <c r="K11" s="29">
        <f t="shared" si="2"/>
        <v>47.927004219409284</v>
      </c>
      <c r="L11" s="29">
        <f t="shared" si="2"/>
        <v>25.224999999999998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49011005.710000001</v>
      </c>
      <c r="E12" s="72">
        <v>26554326.129999999</v>
      </c>
      <c r="F12" s="72">
        <v>22456679.579999998</v>
      </c>
      <c r="G12" s="72">
        <v>25977996.420000002</v>
      </c>
      <c r="H12" s="72">
        <v>14765385.369999999</v>
      </c>
      <c r="I12" s="72">
        <v>11212611.050000001</v>
      </c>
      <c r="J12" s="29">
        <f t="shared" si="2"/>
        <v>53.004414097749397</v>
      </c>
      <c r="K12" s="29">
        <f t="shared" si="2"/>
        <v>55.6044438774843</v>
      </c>
      <c r="L12" s="29">
        <f t="shared" si="2"/>
        <v>49.929959636535024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42828</v>
      </c>
      <c r="H13" s="72">
        <v>42828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14757510.92</v>
      </c>
      <c r="E14" s="72">
        <v>14757510.92</v>
      </c>
      <c r="F14" s="72">
        <v>0</v>
      </c>
      <c r="G14" s="72">
        <v>7198488.3099999996</v>
      </c>
      <c r="H14" s="72">
        <v>7198488.3099999996</v>
      </c>
      <c r="I14" s="72">
        <v>0</v>
      </c>
      <c r="J14" s="29">
        <f>G14/D14*100</f>
        <v>48.778471850861415</v>
      </c>
      <c r="K14" s="29">
        <f>H14/E14*100</f>
        <v>48.778471850861415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581120</v>
      </c>
      <c r="E15" s="72">
        <v>431120</v>
      </c>
      <c r="F15" s="72">
        <v>150000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36033600</v>
      </c>
      <c r="E17" s="72">
        <v>36030100</v>
      </c>
      <c r="F17" s="72">
        <v>3500</v>
      </c>
      <c r="G17" s="72">
        <v>16676938.66</v>
      </c>
      <c r="H17" s="72">
        <v>16676938.66</v>
      </c>
      <c r="I17" s="72"/>
      <c r="J17" s="29">
        <f t="shared" ref="J17:J59" si="3">G17/D17*100</f>
        <v>46.281633419919189</v>
      </c>
      <c r="K17" s="29">
        <f t="shared" ref="K17:K59" si="4">H17/E17*100</f>
        <v>46.286129264143042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251055</v>
      </c>
      <c r="H18" s="62">
        <v>0</v>
      </c>
      <c r="I18" s="62">
        <f>I19</f>
        <v>251055</v>
      </c>
      <c r="J18" s="62">
        <f t="shared" si="3"/>
        <v>45</v>
      </c>
      <c r="K18" s="62" t="e">
        <f t="shared" si="4"/>
        <v>#DIV/0!</v>
      </c>
      <c r="L18" s="62">
        <f t="shared" si="5"/>
        <v>45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251055</v>
      </c>
      <c r="H19" s="72">
        <v>0</v>
      </c>
      <c r="I19" s="72">
        <v>251055</v>
      </c>
      <c r="J19" s="29">
        <f t="shared" si="3"/>
        <v>45</v>
      </c>
      <c r="K19" s="29" t="e">
        <f t="shared" si="4"/>
        <v>#DIV/0!</v>
      </c>
      <c r="L19" s="29">
        <f t="shared" si="5"/>
        <v>45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3227900</v>
      </c>
      <c r="E20" s="62">
        <f t="shared" si="6"/>
        <v>1955200</v>
      </c>
      <c r="F20" s="62">
        <f t="shared" si="6"/>
        <v>1272700</v>
      </c>
      <c r="G20" s="62">
        <f t="shared" si="6"/>
        <v>74472.47</v>
      </c>
      <c r="H20" s="62">
        <f t="shared" si="6"/>
        <v>10000</v>
      </c>
      <c r="I20" s="62">
        <f t="shared" si="6"/>
        <v>64472.47</v>
      </c>
      <c r="J20" s="62">
        <f t="shared" si="3"/>
        <v>2.307149230149633</v>
      </c>
      <c r="K20" s="62">
        <f t="shared" si="4"/>
        <v>0.51145662847790507</v>
      </c>
      <c r="L20" s="62">
        <f t="shared" si="5"/>
        <v>5.0658026243419503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2198600</v>
      </c>
      <c r="E22" s="72">
        <v>1835900</v>
      </c>
      <c r="F22" s="72">
        <v>362700</v>
      </c>
      <c r="G22" s="72">
        <v>19196.47</v>
      </c>
      <c r="H22" s="72"/>
      <c r="I22" s="72">
        <v>19196.47</v>
      </c>
      <c r="J22" s="29">
        <f t="shared" si="3"/>
        <v>0.8731224415537161</v>
      </c>
      <c r="K22" s="29">
        <f t="shared" si="4"/>
        <v>0</v>
      </c>
      <c r="L22" s="29">
        <f t="shared" si="5"/>
        <v>5.2926578439481666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45276</v>
      </c>
      <c r="H23" s="72">
        <v>0</v>
      </c>
      <c r="I23" s="72">
        <v>45276</v>
      </c>
      <c r="J23" s="29">
        <f t="shared" si="3"/>
        <v>4.9753846153846153</v>
      </c>
      <c r="K23" s="29" t="e">
        <f t="shared" si="4"/>
        <v>#DIV/0!</v>
      </c>
      <c r="L23" s="29">
        <f t="shared" si="5"/>
        <v>4.9753846153846153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>
        <v>10000</v>
      </c>
      <c r="H24" s="72">
        <v>10000</v>
      </c>
      <c r="I24" s="72"/>
      <c r="J24" s="29">
        <f t="shared" si="3"/>
        <v>8.3822296730930432</v>
      </c>
      <c r="K24" s="29">
        <f t="shared" si="4"/>
        <v>8.3822296730930432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9177200</v>
      </c>
      <c r="E25" s="62">
        <f t="shared" ref="E25:I25" si="7">E26+E27+E28+E29+E30</f>
        <v>4183100</v>
      </c>
      <c r="F25" s="62">
        <f t="shared" si="7"/>
        <v>4994100</v>
      </c>
      <c r="G25" s="62">
        <f t="shared" si="7"/>
        <v>816859.28</v>
      </c>
      <c r="H25" s="62">
        <f t="shared" si="7"/>
        <v>100601.38</v>
      </c>
      <c r="I25" s="62">
        <f t="shared" si="7"/>
        <v>716257.9</v>
      </c>
      <c r="J25" s="62">
        <f t="shared" si="3"/>
        <v>8.9009641284923511</v>
      </c>
      <c r="K25" s="62">
        <f t="shared" si="4"/>
        <v>2.4049480050680119</v>
      </c>
      <c r="L25" s="62">
        <f t="shared" si="5"/>
        <v>14.3420816563545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134400</v>
      </c>
      <c r="E26" s="72">
        <v>45500</v>
      </c>
      <c r="F26" s="72">
        <v>88900</v>
      </c>
      <c r="G26" s="72">
        <v>41580.800000000003</v>
      </c>
      <c r="H26" s="72">
        <v>17687.900000000001</v>
      </c>
      <c r="I26" s="72">
        <v>23892.9</v>
      </c>
      <c r="J26" s="29">
        <f t="shared" si="3"/>
        <v>30.938095238095244</v>
      </c>
      <c r="K26" s="29">
        <f t="shared" si="4"/>
        <v>38.874505494505499</v>
      </c>
      <c r="L26" s="29">
        <f t="shared" si="5"/>
        <v>26.876152980877393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>
        <v>0</v>
      </c>
      <c r="H28" s="72">
        <v>0</v>
      </c>
      <c r="I28" s="72">
        <v>0</v>
      </c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8123213.3899999997</v>
      </c>
      <c r="E29" s="72">
        <v>3478600</v>
      </c>
      <c r="F29" s="72">
        <v>4644613.3899999997</v>
      </c>
      <c r="G29" s="72">
        <v>692365</v>
      </c>
      <c r="H29" s="72">
        <v>0</v>
      </c>
      <c r="I29" s="72">
        <v>692365</v>
      </c>
      <c r="J29" s="29">
        <f t="shared" si="3"/>
        <v>8.5232895746937896</v>
      </c>
      <c r="K29" s="29">
        <f t="shared" si="4"/>
        <v>0</v>
      </c>
      <c r="L29" s="29">
        <f t="shared" si="5"/>
        <v>14.906838134056191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794586.61</v>
      </c>
      <c r="E30" s="72">
        <v>634000</v>
      </c>
      <c r="F30" s="72">
        <v>160586.60999999999</v>
      </c>
      <c r="G30" s="72">
        <v>82913.48</v>
      </c>
      <c r="H30" s="72">
        <v>82913.48</v>
      </c>
      <c r="I30" s="72">
        <v>0</v>
      </c>
      <c r="J30" s="29">
        <f t="shared" si="3"/>
        <v>10.434794515351825</v>
      </c>
      <c r="K30" s="29">
        <f t="shared" si="4"/>
        <v>13.077835962145109</v>
      </c>
      <c r="L30" s="29">
        <f t="shared" si="5"/>
        <v>0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36018200</v>
      </c>
      <c r="E31" s="62">
        <f>E32+E33+E34+E35</f>
        <v>0</v>
      </c>
      <c r="F31" s="62">
        <f t="shared" ref="F31:I31" si="8">F32+F33+F34</f>
        <v>36018200</v>
      </c>
      <c r="G31" s="62">
        <f>G32+G33+G34+G35</f>
        <v>6825534.0899999999</v>
      </c>
      <c r="H31" s="62">
        <f>H32+H33+H34+H35</f>
        <v>0</v>
      </c>
      <c r="I31" s="62">
        <f t="shared" si="8"/>
        <v>6825534.0899999999</v>
      </c>
      <c r="J31" s="62">
        <f t="shared" si="3"/>
        <v>18.950236519315233</v>
      </c>
      <c r="K31" s="62" t="e">
        <f t="shared" si="4"/>
        <v>#DIV/0!</v>
      </c>
      <c r="L31" s="62">
        <f t="shared" si="5"/>
        <v>18.950236519315233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4023000</v>
      </c>
      <c r="E32" s="72">
        <v>0</v>
      </c>
      <c r="F32" s="72">
        <v>4023000</v>
      </c>
      <c r="G32" s="72">
        <v>1874532.13</v>
      </c>
      <c r="H32" s="72">
        <v>0</v>
      </c>
      <c r="I32" s="72">
        <v>1874532.13</v>
      </c>
      <c r="J32" s="29">
        <f t="shared" si="3"/>
        <v>46.595379816057665</v>
      </c>
      <c r="K32" s="29" t="e">
        <f t="shared" si="4"/>
        <v>#DIV/0!</v>
      </c>
      <c r="L32" s="29">
        <f t="shared" si="5"/>
        <v>46.595379816057665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26136800</v>
      </c>
      <c r="E33" s="72">
        <v>0</v>
      </c>
      <c r="F33" s="72">
        <v>26136800</v>
      </c>
      <c r="G33" s="72">
        <v>2853390.96</v>
      </c>
      <c r="H33" s="72">
        <v>0</v>
      </c>
      <c r="I33" s="72">
        <v>2853390.96</v>
      </c>
      <c r="J33" s="29">
        <f t="shared" si="3"/>
        <v>10.917139665146459</v>
      </c>
      <c r="K33" s="29" t="e">
        <f t="shared" si="4"/>
        <v>#DIV/0!</v>
      </c>
      <c r="L33" s="29">
        <f t="shared" si="5"/>
        <v>10.917139665146459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5858400</v>
      </c>
      <c r="E34" s="72">
        <v>0</v>
      </c>
      <c r="F34" s="72">
        <v>5858400</v>
      </c>
      <c r="G34" s="72">
        <v>2097611</v>
      </c>
      <c r="H34" s="72">
        <v>0</v>
      </c>
      <c r="I34" s="72">
        <v>2097611</v>
      </c>
      <c r="J34" s="29">
        <f t="shared" si="3"/>
        <v>35.805185716236515</v>
      </c>
      <c r="K34" s="29" t="e">
        <f t="shared" si="4"/>
        <v>#DIV/0!</v>
      </c>
      <c r="L34" s="29">
        <f t="shared" si="5"/>
        <v>35.805185716236515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226796502.47</v>
      </c>
      <c r="E38" s="62">
        <f>E39+E40+E42+E43+E41</f>
        <v>226796502.47</v>
      </c>
      <c r="F38" s="62">
        <v>0</v>
      </c>
      <c r="G38" s="62">
        <f>G39+G40+G42+G43+G41</f>
        <v>109823713.89</v>
      </c>
      <c r="H38" s="62">
        <f>H39+H40+H42+H43+H41</f>
        <v>109823713.89</v>
      </c>
      <c r="I38" s="62">
        <v>0</v>
      </c>
      <c r="J38" s="62">
        <f t="shared" si="3"/>
        <v>48.423901027542158</v>
      </c>
      <c r="K38" s="62">
        <f t="shared" si="4"/>
        <v>48.423901027542158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58803057.07</v>
      </c>
      <c r="E39" s="72">
        <v>58803057.07</v>
      </c>
      <c r="F39" s="72">
        <v>0</v>
      </c>
      <c r="G39" s="72">
        <v>25066071.16</v>
      </c>
      <c r="H39" s="72">
        <v>25066071.16</v>
      </c>
      <c r="I39" s="72">
        <v>0</v>
      </c>
      <c r="J39" s="29">
        <f t="shared" si="3"/>
        <v>42.627156493175164</v>
      </c>
      <c r="K39" s="29">
        <f t="shared" si="4"/>
        <v>42.627156493175164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118959070.40000001</v>
      </c>
      <c r="E40" s="72">
        <v>118959070.40000001</v>
      </c>
      <c r="F40" s="72">
        <v>0</v>
      </c>
      <c r="G40" s="72">
        <v>58724653.240000002</v>
      </c>
      <c r="H40" s="72">
        <v>58724653.240000002</v>
      </c>
      <c r="I40" s="72">
        <v>0</v>
      </c>
      <c r="J40" s="29">
        <f t="shared" si="3"/>
        <v>49.365427152833568</v>
      </c>
      <c r="K40" s="29">
        <f t="shared" si="4"/>
        <v>49.365427152833568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32671697</v>
      </c>
      <c r="E41" s="72">
        <v>32671697</v>
      </c>
      <c r="F41" s="72">
        <v>0</v>
      </c>
      <c r="G41" s="72">
        <v>17634869.440000001</v>
      </c>
      <c r="H41" s="72">
        <v>17634869.440000001</v>
      </c>
      <c r="I41" s="72">
        <v>0</v>
      </c>
      <c r="J41" s="29">
        <f t="shared" ref="J41" si="9">G41/D41*100</f>
        <v>53.975982453559126</v>
      </c>
      <c r="K41" s="29">
        <f t="shared" ref="K41" si="10">H41/E41*100</f>
        <v>53.975982453559126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800900</v>
      </c>
      <c r="E42" s="72">
        <v>800900</v>
      </c>
      <c r="F42" s="72">
        <v>0</v>
      </c>
      <c r="G42" s="72">
        <v>62501.5</v>
      </c>
      <c r="H42" s="72">
        <v>62501.5</v>
      </c>
      <c r="I42" s="29">
        <v>0</v>
      </c>
      <c r="J42" s="29">
        <f t="shared" si="3"/>
        <v>7.8039081033836926</v>
      </c>
      <c r="K42" s="29">
        <f t="shared" si="4"/>
        <v>7.8039081033836926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15561778</v>
      </c>
      <c r="E43" s="72">
        <v>15561778</v>
      </c>
      <c r="F43" s="72">
        <v>0</v>
      </c>
      <c r="G43" s="72">
        <v>8335618.5499999998</v>
      </c>
      <c r="H43" s="72">
        <v>8335618.5499999998</v>
      </c>
      <c r="I43" s="29">
        <v>0</v>
      </c>
      <c r="J43" s="29">
        <f t="shared" si="3"/>
        <v>53.564692607747013</v>
      </c>
      <c r="K43" s="29">
        <f t="shared" si="4"/>
        <v>53.564692607747013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35303556</v>
      </c>
      <c r="E44" s="62">
        <f t="shared" si="11"/>
        <v>34526556</v>
      </c>
      <c r="F44" s="62">
        <f t="shared" si="11"/>
        <v>777000</v>
      </c>
      <c r="G44" s="62">
        <f t="shared" si="11"/>
        <v>17313728.989999998</v>
      </c>
      <c r="H44" s="62">
        <f t="shared" si="11"/>
        <v>16988393.989999998</v>
      </c>
      <c r="I44" s="62">
        <f t="shared" si="11"/>
        <v>325335</v>
      </c>
      <c r="J44" s="62">
        <f t="shared" si="3"/>
        <v>49.042450539543374</v>
      </c>
      <c r="K44" s="62">
        <f t="shared" si="4"/>
        <v>49.203847583292116</v>
      </c>
      <c r="L44" s="62">
        <f t="shared" si="5"/>
        <v>41.87065637065637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30851356</v>
      </c>
      <c r="E45" s="72">
        <v>30074356</v>
      </c>
      <c r="F45" s="72">
        <v>777000</v>
      </c>
      <c r="G45" s="72">
        <v>14987315.369999999</v>
      </c>
      <c r="H45" s="72">
        <v>14661980.369999999</v>
      </c>
      <c r="I45" s="72">
        <v>325335</v>
      </c>
      <c r="J45" s="29">
        <f t="shared" si="3"/>
        <v>48.579113896971009</v>
      </c>
      <c r="K45" s="29">
        <f t="shared" si="4"/>
        <v>48.75243336881428</v>
      </c>
      <c r="L45" s="29">
        <f t="shared" si="5"/>
        <v>41.87065637065637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4452200</v>
      </c>
      <c r="E46" s="72">
        <v>4452200</v>
      </c>
      <c r="F46" s="72">
        <v>0</v>
      </c>
      <c r="G46" s="72">
        <v>2326413.62</v>
      </c>
      <c r="H46" s="72">
        <v>2326413.62</v>
      </c>
      <c r="I46" s="72">
        <v>0</v>
      </c>
      <c r="J46" s="29">
        <f t="shared" si="3"/>
        <v>52.253124747315937</v>
      </c>
      <c r="K46" s="29">
        <f t="shared" si="4"/>
        <v>52.253124747315937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19772900</v>
      </c>
      <c r="E49" s="62">
        <f t="shared" si="13"/>
        <v>18999200</v>
      </c>
      <c r="F49" s="62">
        <f t="shared" si="13"/>
        <v>773700</v>
      </c>
      <c r="G49" s="62">
        <f t="shared" si="13"/>
        <v>9016434.3100000005</v>
      </c>
      <c r="H49" s="62">
        <f t="shared" si="13"/>
        <v>8655516.3099999987</v>
      </c>
      <c r="I49" s="62">
        <f t="shared" si="13"/>
        <v>360918</v>
      </c>
      <c r="J49" s="62">
        <f t="shared" si="3"/>
        <v>45.599959085414888</v>
      </c>
      <c r="K49" s="62">
        <f t="shared" si="4"/>
        <v>45.557267200724233</v>
      </c>
      <c r="L49" s="62">
        <f t="shared" si="5"/>
        <v>46.648313299728578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1958100</v>
      </c>
      <c r="E50" s="72">
        <v>1184400</v>
      </c>
      <c r="F50" s="72">
        <v>773700</v>
      </c>
      <c r="G50" s="72">
        <v>1387333.1</v>
      </c>
      <c r="H50" s="72">
        <v>1026415.1</v>
      </c>
      <c r="I50" s="72">
        <v>360918</v>
      </c>
      <c r="J50" s="29">
        <f t="shared" si="3"/>
        <v>70.85098309585824</v>
      </c>
      <c r="K50" s="29">
        <f t="shared" si="4"/>
        <v>86.66118709895305</v>
      </c>
      <c r="L50" s="29">
        <f t="shared" si="5"/>
        <v>46.648313299728578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6841630.4699999997</v>
      </c>
      <c r="H51" s="72">
        <v>6841630.4699999997</v>
      </c>
      <c r="I51" s="72">
        <v>0</v>
      </c>
      <c r="J51" s="29">
        <f t="shared" si="3"/>
        <v>42.828180173525467</v>
      </c>
      <c r="K51" s="29">
        <f t="shared" si="4"/>
        <v>42.828180173525467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1840200</v>
      </c>
      <c r="E52" s="72">
        <v>1840200</v>
      </c>
      <c r="F52" s="72">
        <v>0</v>
      </c>
      <c r="G52" s="72">
        <v>787470.74</v>
      </c>
      <c r="H52" s="72">
        <v>787470.74</v>
      </c>
      <c r="I52" s="72">
        <v>0</v>
      </c>
      <c r="J52" s="29">
        <f t="shared" si="3"/>
        <v>42.79267144875557</v>
      </c>
      <c r="K52" s="29">
        <f t="shared" si="4"/>
        <v>42.79267144875557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3342443</v>
      </c>
      <c r="E53" s="62">
        <f t="shared" si="14"/>
        <v>2411443</v>
      </c>
      <c r="F53" s="62">
        <f t="shared" si="14"/>
        <v>931000</v>
      </c>
      <c r="G53" s="62">
        <f t="shared" si="14"/>
        <v>375066.4</v>
      </c>
      <c r="H53" s="62">
        <f t="shared" si="14"/>
        <v>160344.81</v>
      </c>
      <c r="I53" s="62">
        <f t="shared" si="14"/>
        <v>214721.59</v>
      </c>
      <c r="J53" s="62">
        <f t="shared" si="3"/>
        <v>11.22132524025092</v>
      </c>
      <c r="K53" s="62">
        <f t="shared" si="4"/>
        <v>6.6493302972535524</v>
      </c>
      <c r="L53" s="62">
        <f t="shared" si="5"/>
        <v>23.063543501611168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227006.4</v>
      </c>
      <c r="H54" s="72">
        <v>160344.81</v>
      </c>
      <c r="I54" s="72">
        <v>66661.59</v>
      </c>
      <c r="J54" s="29">
        <f t="shared" si="3"/>
        <v>8.8971770092453557</v>
      </c>
      <c r="K54" s="29">
        <f t="shared" si="4"/>
        <v>6.6493302972535524</v>
      </c>
      <c r="L54" s="29">
        <f t="shared" si="5"/>
        <v>47.615421428571423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791000</v>
      </c>
      <c r="E55" s="72">
        <v>0</v>
      </c>
      <c r="F55" s="72">
        <v>791000</v>
      </c>
      <c r="G55" s="72">
        <v>148060</v>
      </c>
      <c r="H55" s="72">
        <v>0</v>
      </c>
      <c r="I55" s="72">
        <v>148060</v>
      </c>
      <c r="J55" s="29">
        <f t="shared" si="3"/>
        <v>18.718078381795198</v>
      </c>
      <c r="K55" s="29" t="e">
        <f t="shared" si="4"/>
        <v>#DIV/0!</v>
      </c>
      <c r="L55" s="29">
        <f t="shared" si="5"/>
        <v>18.718078381795198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12356200</v>
      </c>
      <c r="F58" s="62">
        <f t="shared" si="16"/>
        <v>5772200</v>
      </c>
      <c r="G58" s="62">
        <f t="shared" si="16"/>
        <v>0</v>
      </c>
      <c r="H58" s="62">
        <f t="shared" si="16"/>
        <v>6000200</v>
      </c>
      <c r="I58" s="62">
        <f t="shared" si="16"/>
        <v>2672017.02</v>
      </c>
      <c r="J58" s="62" t="e">
        <f t="shared" si="3"/>
        <v>#DIV/0!</v>
      </c>
      <c r="K58" s="62">
        <f t="shared" si="4"/>
        <v>48.560236966057523</v>
      </c>
      <c r="L58" s="62">
        <f t="shared" si="5"/>
        <v>46.291137174734068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12356200</v>
      </c>
      <c r="F59" s="72">
        <v>5772200</v>
      </c>
      <c r="G59" s="72"/>
      <c r="H59" s="72">
        <v>6000200</v>
      </c>
      <c r="I59" s="72">
        <v>2672017.02</v>
      </c>
      <c r="J59" s="29" t="e">
        <f t="shared" si="3"/>
        <v>#DIV/0!</v>
      </c>
      <c r="K59" s="29">
        <f t="shared" si="4"/>
        <v>48.560236966057523</v>
      </c>
      <c r="L59" s="29">
        <f t="shared" si="5"/>
        <v>46.291137174734068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-18729158.549999952</v>
      </c>
      <c r="E61" s="45">
        <f>Доходы!E9-Расходы!E7</f>
        <v>-14659658.519999981</v>
      </c>
      <c r="F61" s="45">
        <f>Доходы!F9-Расходы!F7</f>
        <v>-4073734.0300000012</v>
      </c>
      <c r="G61" s="45">
        <f>Доходы!G9-Расходы!G7</f>
        <v>-4083373.0000000298</v>
      </c>
      <c r="H61" s="45">
        <f>Доходы!H9-Расходы!H7</f>
        <v>-5424711.5099999905</v>
      </c>
      <c r="I61" s="45">
        <f>Доходы!I9-Расходы!I7</f>
        <v>1341338.5099999979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0" sqref="G20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7188992.5499999998</v>
      </c>
      <c r="E7" s="22">
        <f>E9+E20</f>
        <v>14659658.52</v>
      </c>
      <c r="F7" s="29">
        <v>-452799.97</v>
      </c>
      <c r="G7" s="22">
        <f>G9+G20</f>
        <v>-1260661.04</v>
      </c>
      <c r="H7" s="22">
        <f>H9+H20</f>
        <v>5424711.5099999998</v>
      </c>
      <c r="I7" s="22">
        <f>I9+I20</f>
        <v>-1341338.51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-2100000</v>
      </c>
      <c r="H9" s="29">
        <v>-2100000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-2100000</v>
      </c>
      <c r="H14" s="29">
        <v>-2100000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-2100000</v>
      </c>
      <c r="H15" s="29">
        <v>-2100000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-2100000</v>
      </c>
      <c r="H16" s="29">
        <v>-2100000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-2100000</v>
      </c>
      <c r="H17" s="29">
        <v>-2100000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5565992.5499999998</v>
      </c>
      <c r="E20" s="29">
        <v>13036658.52</v>
      </c>
      <c r="F20" s="29">
        <v>4073734.03</v>
      </c>
      <c r="G20" s="29">
        <v>839338.96</v>
      </c>
      <c r="H20" s="29">
        <v>7524711.5099999998</v>
      </c>
      <c r="I20" s="29">
        <v>-1341338.51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5565992.5499999998</v>
      </c>
      <c r="E21" s="29">
        <v>13036658.52</v>
      </c>
      <c r="F21" s="29">
        <v>4073734.03</v>
      </c>
      <c r="G21" s="29">
        <v>839338.96</v>
      </c>
      <c r="H21" s="29">
        <v>7524711.5099999998</v>
      </c>
      <c r="I21" s="29">
        <v>-1341338.51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-446159566</v>
      </c>
      <c r="E22" s="29">
        <v>-371321700</v>
      </c>
      <c r="F22" s="29">
        <v>-74837866</v>
      </c>
      <c r="G22" s="22">
        <f>G23</f>
        <v>-207029324.09</v>
      </c>
      <c r="H22" s="22">
        <v>-180456919.41</v>
      </c>
      <c r="I22" s="22">
        <v>-26572404.68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-446159566</v>
      </c>
      <c r="E23" s="29">
        <v>-371321700</v>
      </c>
      <c r="F23" s="29">
        <v>-74837866</v>
      </c>
      <c r="G23" s="22">
        <f>G24</f>
        <v>-207029324.09</v>
      </c>
      <c r="H23" s="22">
        <v>-180456919.41</v>
      </c>
      <c r="I23" s="22">
        <v>-26572404.68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-446159566</v>
      </c>
      <c r="E24" s="29">
        <v>-371321700</v>
      </c>
      <c r="F24" s="29">
        <v>-74837866</v>
      </c>
      <c r="G24" s="22">
        <f>G25+G26</f>
        <v>-207029324.09</v>
      </c>
      <c r="H24" s="22">
        <v>-180456919.41</v>
      </c>
      <c r="I24" s="22">
        <v>-26572404.68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-371321700</v>
      </c>
      <c r="E25" s="29">
        <v>-371321700</v>
      </c>
      <c r="F25" s="29"/>
      <c r="G25" s="22">
        <v>-180456919.41</v>
      </c>
      <c r="H25" s="22">
        <v>-180456919.41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-74837866</v>
      </c>
      <c r="E26" s="29" t="s">
        <v>21</v>
      </c>
      <c r="F26" s="29">
        <v>-74837866</v>
      </c>
      <c r="G26" s="22">
        <v>-26572404.68</v>
      </c>
      <c r="H26" s="22" t="s">
        <v>21</v>
      </c>
      <c r="I26" s="22">
        <v>-26572404.68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463269958.54999995</v>
      </c>
      <c r="E27" s="29">
        <v>384358358.51999998</v>
      </c>
      <c r="F27" s="29">
        <v>78911600.030000001</v>
      </c>
      <c r="G27" s="22">
        <f>G28</f>
        <v>213212697.08999997</v>
      </c>
      <c r="H27" s="22">
        <v>187981630.91999999</v>
      </c>
      <c r="I27" s="22">
        <v>25231066.170000002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463269958.54999995</v>
      </c>
      <c r="E28" s="29">
        <v>384358358.51999998</v>
      </c>
      <c r="F28" s="29">
        <v>78911600.030000001</v>
      </c>
      <c r="G28" s="22">
        <f>G29</f>
        <v>213212697.08999997</v>
      </c>
      <c r="H28" s="22">
        <v>187981630.91999999</v>
      </c>
      <c r="I28" s="22">
        <v>25231066.170000002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463269958.54999995</v>
      </c>
      <c r="E29" s="29">
        <v>384358358.51999998</v>
      </c>
      <c r="F29" s="29">
        <v>78911600.030000001</v>
      </c>
      <c r="G29" s="22">
        <f>G30+G31</f>
        <v>213212697.08999997</v>
      </c>
      <c r="H29" s="22">
        <v>187981630.91999999</v>
      </c>
      <c r="I29" s="22">
        <v>25231066.170000002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384358358.51999998</v>
      </c>
      <c r="E30" s="29">
        <v>384358358.51999998</v>
      </c>
      <c r="F30" s="29" t="s">
        <v>21</v>
      </c>
      <c r="G30" s="22">
        <v>187981630.91999999</v>
      </c>
      <c r="H30" s="22">
        <v>187981630.91999999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78911600.030000001</v>
      </c>
      <c r="E31" s="29" t="s">
        <v>21</v>
      </c>
      <c r="F31" s="29">
        <v>78911600.030000001</v>
      </c>
      <c r="G31" s="22">
        <v>25231066.170000002</v>
      </c>
      <c r="H31" s="22" t="s">
        <v>21</v>
      </c>
      <c r="I31" s="22">
        <v>25231066.170000002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2018-07-24T02:03:13Z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